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strado\trabalho mestrado\"/>
    </mc:Choice>
  </mc:AlternateContent>
  <bookViews>
    <workbookView xWindow="0" yWindow="60" windowWidth="15480" windowHeight="11580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9" i="1" l="1"/>
  <c r="H110" i="1"/>
  <c r="M84" i="1" l="1"/>
  <c r="N84" i="1"/>
  <c r="O84" i="1"/>
  <c r="P84" i="1"/>
  <c r="M85" i="1"/>
  <c r="N85" i="1"/>
  <c r="O85" i="1"/>
  <c r="P85" i="1"/>
  <c r="M86" i="1"/>
  <c r="N86" i="1"/>
  <c r="O86" i="1"/>
  <c r="P86" i="1"/>
  <c r="L84" i="1"/>
  <c r="L85" i="1"/>
  <c r="L86" i="1"/>
  <c r="Q86" i="1" s="1"/>
  <c r="M68" i="1"/>
  <c r="N68" i="1"/>
  <c r="O68" i="1"/>
  <c r="P68" i="1"/>
  <c r="M63" i="1"/>
  <c r="N63" i="1"/>
  <c r="O63" i="1"/>
  <c r="P63" i="1"/>
  <c r="M62" i="1"/>
  <c r="N62" i="1"/>
  <c r="O62" i="1"/>
  <c r="P62" i="1"/>
  <c r="M61" i="1"/>
  <c r="N61" i="1"/>
  <c r="O61" i="1"/>
  <c r="P61" i="1"/>
  <c r="L68" i="1"/>
  <c r="L63" i="1"/>
  <c r="L62" i="1"/>
  <c r="L61" i="1"/>
  <c r="L60" i="1"/>
  <c r="Q85" i="1" l="1"/>
  <c r="Q84" i="1"/>
  <c r="M34" i="1"/>
  <c r="M79" i="1" s="1"/>
  <c r="N34" i="1"/>
  <c r="N79" i="1" s="1"/>
  <c r="O34" i="1"/>
  <c r="O79" i="1" s="1"/>
  <c r="P34" i="1"/>
  <c r="P79" i="1" s="1"/>
  <c r="L34" i="1"/>
  <c r="L79" i="1" s="1"/>
  <c r="M35" i="1"/>
  <c r="M80" i="1" s="1"/>
  <c r="N35" i="1"/>
  <c r="N80" i="1" s="1"/>
  <c r="O35" i="1"/>
  <c r="O80" i="1" s="1"/>
  <c r="P35" i="1"/>
  <c r="P80" i="1" s="1"/>
  <c r="L35" i="1"/>
  <c r="L80" i="1" s="1"/>
  <c r="P33" i="1"/>
  <c r="P78" i="1" s="1"/>
  <c r="O33" i="1"/>
  <c r="O78" i="1" s="1"/>
  <c r="N33" i="1"/>
  <c r="N78" i="1" s="1"/>
  <c r="M33" i="1"/>
  <c r="M78" i="1" s="1"/>
  <c r="L33" i="1"/>
  <c r="L78" i="1" s="1"/>
  <c r="P32" i="1"/>
  <c r="P77" i="1" s="1"/>
  <c r="O32" i="1"/>
  <c r="O77" i="1" s="1"/>
  <c r="N32" i="1"/>
  <c r="N77" i="1" s="1"/>
  <c r="M32" i="1"/>
  <c r="M77" i="1" s="1"/>
  <c r="L32" i="1"/>
  <c r="L77" i="1" s="1"/>
  <c r="P31" i="1"/>
  <c r="P76" i="1" s="1"/>
  <c r="O31" i="1"/>
  <c r="O76" i="1" s="1"/>
  <c r="N31" i="1"/>
  <c r="N76" i="1" s="1"/>
  <c r="M31" i="1"/>
  <c r="M76" i="1" s="1"/>
  <c r="L31" i="1"/>
  <c r="L76" i="1" s="1"/>
  <c r="P30" i="1"/>
  <c r="P75" i="1" s="1"/>
  <c r="O30" i="1"/>
  <c r="O75" i="1" s="1"/>
  <c r="N30" i="1"/>
  <c r="N75" i="1" s="1"/>
  <c r="M30" i="1"/>
  <c r="M75" i="1" s="1"/>
  <c r="L30" i="1"/>
  <c r="L75" i="1" s="1"/>
  <c r="K25" i="1"/>
  <c r="N38" i="1" s="1"/>
  <c r="N83" i="1" s="1"/>
  <c r="Q75" i="1" l="1"/>
  <c r="Q77" i="1"/>
  <c r="Q80" i="1"/>
  <c r="L36" i="1"/>
  <c r="L81" i="1" s="1"/>
  <c r="O36" i="1"/>
  <c r="O81" i="1" s="1"/>
  <c r="M36" i="1"/>
  <c r="M81" i="1" s="1"/>
  <c r="P37" i="1"/>
  <c r="P82" i="1" s="1"/>
  <c r="N37" i="1"/>
  <c r="N82" i="1" s="1"/>
  <c r="L38" i="1"/>
  <c r="L83" i="1" s="1"/>
  <c r="O38" i="1"/>
  <c r="O83" i="1" s="1"/>
  <c r="M38" i="1"/>
  <c r="M83" i="1" s="1"/>
  <c r="Q76" i="1"/>
  <c r="Q78" i="1"/>
  <c r="Q79" i="1"/>
  <c r="P36" i="1"/>
  <c r="P81" i="1" s="1"/>
  <c r="N36" i="1"/>
  <c r="N81" i="1" s="1"/>
  <c r="L37" i="1"/>
  <c r="L82" i="1" s="1"/>
  <c r="O37" i="1"/>
  <c r="O82" i="1" s="1"/>
  <c r="M37" i="1"/>
  <c r="M82" i="1" s="1"/>
  <c r="P38" i="1"/>
  <c r="P83" i="1" s="1"/>
  <c r="P100" i="1" l="1"/>
  <c r="N98" i="1"/>
  <c r="Q83" i="1"/>
  <c r="M99" i="1"/>
  <c r="Q82" i="1"/>
  <c r="L99" i="1"/>
  <c r="M98" i="1"/>
  <c r="Q81" i="1"/>
  <c r="L98" i="1"/>
  <c r="M88" i="1"/>
  <c r="P99" i="1" s="1"/>
  <c r="O100" i="1" l="1"/>
  <c r="P103" i="1"/>
  <c r="P101" i="1"/>
  <c r="N103" i="1"/>
  <c r="O103" i="1"/>
  <c r="O102" i="1"/>
  <c r="O101" i="1"/>
  <c r="L102" i="1"/>
  <c r="L101" i="1"/>
  <c r="P102" i="1"/>
  <c r="N101" i="1"/>
  <c r="N102" i="1"/>
  <c r="M103" i="1"/>
  <c r="M102" i="1"/>
  <c r="M101" i="1"/>
  <c r="L103" i="1"/>
  <c r="N100" i="1"/>
  <c r="N92" i="1"/>
  <c r="M93" i="1"/>
  <c r="N94" i="1"/>
  <c r="M95" i="1"/>
  <c r="O97" i="1"/>
  <c r="P96" i="1"/>
  <c r="M92" i="1"/>
  <c r="N93" i="1"/>
  <c r="M94" i="1"/>
  <c r="N95" i="1"/>
  <c r="P97" i="1"/>
  <c r="O96" i="1"/>
  <c r="L92" i="1"/>
  <c r="P92" i="1"/>
  <c r="O93" i="1"/>
  <c r="L94" i="1"/>
  <c r="P94" i="1"/>
  <c r="O95" i="1"/>
  <c r="L97" i="1"/>
  <c r="M97" i="1"/>
  <c r="N96" i="1"/>
  <c r="O92" i="1"/>
  <c r="L93" i="1"/>
  <c r="P93" i="1"/>
  <c r="O94" i="1"/>
  <c r="L95" i="1"/>
  <c r="Q95" i="1" s="1"/>
  <c r="P95" i="1"/>
  <c r="N97" i="1"/>
  <c r="L96" i="1"/>
  <c r="M96" i="1"/>
  <c r="N99" i="1"/>
  <c r="P98" i="1"/>
  <c r="O98" i="1"/>
  <c r="L100" i="1"/>
  <c r="Q100" i="1" s="1"/>
  <c r="M100" i="1"/>
  <c r="O99" i="1"/>
  <c r="Q98" i="1" l="1"/>
  <c r="Q94" i="1"/>
  <c r="Q99" i="1"/>
  <c r="Q96" i="1"/>
  <c r="Q93" i="1"/>
  <c r="Q97" i="1"/>
  <c r="Q92" i="1"/>
  <c r="Q103" i="1"/>
  <c r="Q102" i="1"/>
  <c r="Q101" i="1"/>
</calcChain>
</file>

<file path=xl/sharedStrings.xml><?xml version="1.0" encoding="utf-8"?>
<sst xmlns="http://schemas.openxmlformats.org/spreadsheetml/2006/main" count="174" uniqueCount="50">
  <si>
    <t>Turmas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</si>
  <si>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</si>
  <si>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</si>
  <si>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</si>
  <si>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</si>
  <si>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</si>
  <si>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</si>
  <si>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</si>
  <si>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</si>
  <si>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</si>
  <si>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7d</t>
  </si>
  <si>
    <t>8a</t>
  </si>
  <si>
    <t>8b</t>
  </si>
  <si>
    <t>8c</t>
  </si>
  <si>
    <t>8d</t>
  </si>
  <si>
    <t>9a</t>
  </si>
  <si>
    <t>9b</t>
  </si>
  <si>
    <t>10a</t>
  </si>
  <si>
    <t>10b</t>
  </si>
  <si>
    <t>11a</t>
  </si>
  <si>
    <t>12a</t>
  </si>
  <si>
    <t>12b</t>
  </si>
  <si>
    <t xml:space="preserve">Entrada </t>
  </si>
  <si>
    <t>Saida</t>
  </si>
  <si>
    <t>segunda</t>
  </si>
  <si>
    <t xml:space="preserve">terça </t>
  </si>
  <si>
    <t>quarta</t>
  </si>
  <si>
    <t xml:space="preserve">quinta </t>
  </si>
  <si>
    <t>sexta</t>
  </si>
  <si>
    <t>Almoço</t>
  </si>
  <si>
    <t>9c</t>
  </si>
  <si>
    <t>Horários das turmas</t>
  </si>
  <si>
    <t>Nº de alunos</t>
  </si>
  <si>
    <t>Total</t>
  </si>
  <si>
    <t xml:space="preserve">Inicio </t>
  </si>
  <si>
    <t>Fim</t>
  </si>
  <si>
    <t>Tempos</t>
  </si>
  <si>
    <t>12.30</t>
  </si>
  <si>
    <t>Nº de professores</t>
  </si>
  <si>
    <t>Nº de auxiliares e pessoal adminitrativo</t>
  </si>
  <si>
    <t>Total de ocupantes</t>
  </si>
  <si>
    <t>Nº máximo de ocupantes :</t>
  </si>
  <si>
    <t xml:space="preserve"> % ocupantes</t>
  </si>
  <si>
    <t>Média</t>
  </si>
  <si>
    <t>dias do ano</t>
  </si>
  <si>
    <t>dias úteis</t>
  </si>
  <si>
    <t>por dia</t>
  </si>
  <si>
    <t>alunos</t>
  </si>
  <si>
    <t>Professores</t>
  </si>
  <si>
    <t>pessoal não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</si>
</sst>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20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0" fillId="0" borderId="5" xfId="0" applyBorder="1"/>
    <xf numFmtId="20" fontId="0" fillId="0" borderId="5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0" fillId="0" borderId="10" xfId="0" applyBorder="1"/>
    <xf numFmtId="20" fontId="0" fillId="0" borderId="10" xfId="0" applyNumberFormat="1" applyBorder="1" applyAlignment="1">
      <alignment horizontal="center"/>
    </xf>
    <xf numFmtId="20" fontId="0" fillId="0" borderId="11" xfId="0" applyNumberFormat="1" applyBorder="1" applyAlignment="1">
      <alignment horizontal="center"/>
    </xf>
    <xf numFmtId="0" fontId="0" fillId="0" borderId="1" xfId="0" applyFont="1" applyBorder="1"/>
    <xf numFmtId="0" fontId="0" fillId="0" borderId="5" xfId="0" applyFont="1" applyBorder="1"/>
    <xf numFmtId="20" fontId="0" fillId="0" borderId="1" xfId="0" applyNumberFormat="1" applyFon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20" fontId="0" fillId="0" borderId="2" xfId="0" applyNumberFormat="1" applyFont="1" applyBorder="1" applyAlignment="1">
      <alignment horizontal="center"/>
    </xf>
    <xf numFmtId="20" fontId="0" fillId="0" borderId="14" xfId="0" applyNumberFormat="1" applyFont="1" applyBorder="1" applyAlignment="1">
      <alignment horizontal="center"/>
    </xf>
    <xf numFmtId="0" fontId="0" fillId="0" borderId="2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0" fontId="0" fillId="0" borderId="8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Alignment="1"/>
    <xf numFmtId="0" fontId="0" fillId="0" borderId="0" xfId="0" applyNumberFormat="1"/>
    <xf numFmtId="0" fontId="0" fillId="0" borderId="0" xfId="0" applyNumberFormat="1" applyFill="1" applyBorder="1" applyAlignment="1">
      <alignment horizontal="center"/>
    </xf>
    <xf numFmtId="20" fontId="0" fillId="0" borderId="2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0"/>
  <sheetViews>
    <sheetView tabSelected="1" topLeftCell="H34" workbookViewId="0">
      <selection activeCell="S59" sqref="S59"/>
    </sheetView>
  </sheetViews>
  <sheetFormatPr defaultRowHeight="15" x14ac:dyDescent="0.25"/>
  <cols>
    <col min="1" max="1" width="16.140625" customWidth="1"/>
    <col min="2" max="2" width="17" customWidth="1"/>
    <col min="3" max="3" width="10.5703125" style="1" customWidth="1"/>
    <col min="4" max="7" width="9.140625" style="1"/>
    <col min="9" max="9" width="9.140625" style="32"/>
    <col min="11" max="11" width="12.28515625" style="1" bestFit="1" customWidth="1"/>
    <col min="14" max="14" width="11" customWidth="1"/>
    <col min="16" max="16" width="12.28515625" bestFit="1" customWidth="1"/>
    <col min="17" max="17" width="11.42578125" customWidth="1"/>
  </cols>
  <sheetData>
    <row r="1" spans="1:22 16384:16384" ht="24.75" customHeight="1" thickBot="1" x14ac:dyDescent="0.3">
      <c r="A1" s="52" t="s">
        <v>31</v>
      </c>
      <c r="B1" s="53"/>
      <c r="C1" s="23" t="s">
        <v>24</v>
      </c>
      <c r="D1" s="23" t="s">
        <v>25</v>
      </c>
      <c r="E1" s="23" t="s">
        <v>26</v>
      </c>
      <c r="F1" s="23" t="s">
        <v>27</v>
      </c>
      <c r="G1" s="24" t="s">
        <v>28</v>
      </c>
      <c r="H1" s="2"/>
      <c r="I1" s="31"/>
      <c r="J1" s="44" t="s">
        <v>0</v>
      </c>
      <c r="K1" s="44" t="s">
        <v>32</v>
      </c>
      <c r="L1" s="34"/>
      <c r="M1" s="35"/>
      <c r="N1" s="35"/>
      <c r="O1" s="35"/>
      <c r="P1" s="35"/>
      <c r="Q1" s="35"/>
      <c r="R1" s="35"/>
      <c r="S1" s="35"/>
      <c r="T1" s="35"/>
    </row>
    <row r="2" spans="1:22 16384:16384" ht="18" customHeight="1" x14ac:dyDescent="0.25">
      <c r="A2" s="46" t="s">
        <v>1</v>
      </c>
      <c r="B2" s="8" t="s">
        <v>22</v>
      </c>
      <c r="C2" s="9">
        <v>0.35416666666666669</v>
      </c>
      <c r="D2" s="9">
        <v>0.35416666666666669</v>
      </c>
      <c r="E2" s="9">
        <v>0.35416666666666669</v>
      </c>
      <c r="F2" s="9">
        <v>0.35416666666666669</v>
      </c>
      <c r="G2" s="10">
        <v>0.35416666666666669</v>
      </c>
      <c r="J2" s="44"/>
      <c r="K2" s="44"/>
      <c r="L2" s="34"/>
      <c r="M2" s="35"/>
      <c r="N2" s="35"/>
      <c r="O2" s="35"/>
      <c r="P2" s="35"/>
      <c r="Q2" s="35"/>
      <c r="R2" s="35"/>
      <c r="S2" s="35"/>
      <c r="T2" s="35"/>
    </row>
    <row r="3" spans="1:22 16384:16384" ht="14.25" customHeight="1" thickBot="1" x14ac:dyDescent="0.3">
      <c r="A3" s="47"/>
      <c r="B3" s="4" t="s">
        <v>29</v>
      </c>
      <c r="C3" s="6">
        <v>0.52083333333333337</v>
      </c>
      <c r="D3" s="6">
        <v>0.52083333333333337</v>
      </c>
      <c r="E3" s="13">
        <v>0.5625</v>
      </c>
      <c r="F3" s="6">
        <v>0.52083333333333337</v>
      </c>
      <c r="G3" s="11">
        <v>0.52083333333333337</v>
      </c>
      <c r="I3" s="33">
        <v>1</v>
      </c>
      <c r="J3" s="25" t="s">
        <v>1</v>
      </c>
      <c r="K3" s="25">
        <v>28</v>
      </c>
      <c r="L3" s="36"/>
      <c r="M3" s="37"/>
      <c r="N3" s="37"/>
      <c r="O3" s="37"/>
      <c r="P3" s="37"/>
      <c r="Q3" s="37"/>
      <c r="R3" s="37"/>
      <c r="S3" s="37"/>
      <c r="T3" s="37"/>
    </row>
    <row r="4" spans="1:22 16384:16384" ht="14.25" customHeight="1" thickBot="1" x14ac:dyDescent="0.3">
      <c r="A4" s="48"/>
      <c r="B4" s="12" t="s">
        <v>23</v>
      </c>
      <c r="C4" s="13">
        <v>0.68055555555555547</v>
      </c>
      <c r="D4" s="13">
        <v>0.68055555555555547</v>
      </c>
      <c r="E4" s="13">
        <v>0.5625</v>
      </c>
      <c r="F4" s="13">
        <v>0.68055555555555547</v>
      </c>
      <c r="G4" s="14">
        <v>0.68055555555555547</v>
      </c>
      <c r="I4" s="33">
        <v>2</v>
      </c>
      <c r="J4" s="25" t="s">
        <v>2</v>
      </c>
      <c r="K4" s="25">
        <v>27</v>
      </c>
      <c r="L4" s="36"/>
      <c r="M4" s="37"/>
      <c r="N4" s="37"/>
      <c r="O4" s="37"/>
      <c r="P4" s="37"/>
      <c r="Q4" s="37"/>
      <c r="R4" s="37"/>
      <c r="S4" s="37"/>
      <c r="T4" s="37"/>
    </row>
    <row r="5" spans="1:22 16384:16384" x14ac:dyDescent="0.25">
      <c r="A5" s="46" t="s">
        <v>2</v>
      </c>
      <c r="B5" s="8" t="s">
        <v>22</v>
      </c>
      <c r="C5" s="9">
        <v>0.35416666666666669</v>
      </c>
      <c r="D5" s="9">
        <v>0.35416666666666669</v>
      </c>
      <c r="E5" s="9">
        <v>0.35416666666666669</v>
      </c>
      <c r="F5" s="9">
        <v>0.35416666666666669</v>
      </c>
      <c r="G5" s="10">
        <v>0.35416666666666669</v>
      </c>
      <c r="I5" s="33">
        <v>3</v>
      </c>
      <c r="J5" s="25" t="s">
        <v>3</v>
      </c>
      <c r="K5" s="25">
        <v>11</v>
      </c>
      <c r="L5" s="36"/>
      <c r="M5" s="37"/>
      <c r="N5" s="37"/>
      <c r="O5" s="37"/>
      <c r="P5" s="37"/>
      <c r="Q5" s="37"/>
      <c r="R5" s="37"/>
      <c r="S5" s="37"/>
      <c r="T5" s="37"/>
    </row>
    <row r="6" spans="1:22 16384:16384" x14ac:dyDescent="0.25">
      <c r="A6" s="47"/>
      <c r="B6" s="4" t="s">
        <v>29</v>
      </c>
      <c r="C6" s="6" t="s">
        <v>37</v>
      </c>
      <c r="D6" s="6">
        <v>0.5625</v>
      </c>
      <c r="E6" s="6">
        <v>0.5625</v>
      </c>
      <c r="F6" s="6">
        <v>0.5625</v>
      </c>
      <c r="G6" s="11">
        <v>0.52777777777777779</v>
      </c>
      <c r="I6" s="33">
        <v>4</v>
      </c>
      <c r="J6" s="25" t="s">
        <v>4</v>
      </c>
      <c r="K6" s="25">
        <v>27</v>
      </c>
      <c r="L6" s="36"/>
      <c r="M6" s="37"/>
      <c r="N6" s="37"/>
      <c r="O6" s="37"/>
      <c r="P6" s="37"/>
      <c r="Q6" s="37"/>
      <c r="R6" s="37"/>
      <c r="S6" s="37"/>
      <c r="T6" s="37"/>
    </row>
    <row r="7" spans="1:22 16384:16384" ht="15.75" thickBot="1" x14ac:dyDescent="0.3">
      <c r="A7" s="48"/>
      <c r="B7" s="12" t="s">
        <v>23</v>
      </c>
      <c r="C7" s="13">
        <v>0.71875</v>
      </c>
      <c r="D7" s="13">
        <v>0.71875</v>
      </c>
      <c r="E7" s="18">
        <v>0.5625</v>
      </c>
      <c r="F7" s="18">
        <v>0.5625</v>
      </c>
      <c r="G7" s="14">
        <v>0.68055555555555547</v>
      </c>
      <c r="I7" s="33">
        <v>5</v>
      </c>
      <c r="J7" s="25" t="s">
        <v>5</v>
      </c>
      <c r="K7" s="25">
        <v>20</v>
      </c>
      <c r="L7" s="36"/>
      <c r="M7" s="37"/>
      <c r="N7" s="37"/>
      <c r="O7" s="37"/>
      <c r="P7" s="37"/>
      <c r="Q7" s="37"/>
      <c r="R7" s="37"/>
      <c r="S7" s="37"/>
      <c r="T7" s="37"/>
    </row>
    <row r="8" spans="1:22 16384:16384" x14ac:dyDescent="0.25">
      <c r="A8" s="46" t="s">
        <v>3</v>
      </c>
      <c r="B8" s="8" t="s">
        <v>22</v>
      </c>
      <c r="C8" s="9">
        <v>0.35416666666666669</v>
      </c>
      <c r="D8" s="9">
        <v>0.35416666666666669</v>
      </c>
      <c r="E8" s="9">
        <v>0.35416666666666669</v>
      </c>
      <c r="F8" s="9">
        <v>0.35416666666666669</v>
      </c>
      <c r="G8" s="10">
        <v>0.35416666666666669</v>
      </c>
      <c r="I8" s="33">
        <v>6</v>
      </c>
      <c r="J8" s="25" t="s">
        <v>6</v>
      </c>
      <c r="K8" s="25">
        <v>14</v>
      </c>
      <c r="L8" s="36"/>
      <c r="M8" s="37"/>
      <c r="N8" s="37"/>
      <c r="O8" s="37"/>
      <c r="P8" s="37"/>
      <c r="Q8" s="37"/>
      <c r="R8" s="37"/>
      <c r="S8" s="37"/>
      <c r="T8" s="37"/>
    </row>
    <row r="9" spans="1:22 16384:16384" x14ac:dyDescent="0.25">
      <c r="A9" s="47"/>
      <c r="B9" s="4" t="s">
        <v>29</v>
      </c>
      <c r="C9" s="6">
        <v>0.5625</v>
      </c>
      <c r="D9" s="6">
        <v>0.5625</v>
      </c>
      <c r="E9" s="6">
        <v>0.5625</v>
      </c>
      <c r="F9" s="6">
        <v>0.5625</v>
      </c>
      <c r="G9" s="11">
        <v>0.5625</v>
      </c>
      <c r="I9" s="33">
        <v>7</v>
      </c>
      <c r="J9" s="25" t="s">
        <v>7</v>
      </c>
      <c r="K9" s="25">
        <v>23</v>
      </c>
      <c r="L9" s="36"/>
      <c r="M9" s="37"/>
      <c r="N9" s="37"/>
      <c r="O9" s="37"/>
      <c r="P9" s="37"/>
      <c r="Q9" s="37"/>
      <c r="R9" s="37"/>
      <c r="S9" s="37"/>
      <c r="T9" s="37"/>
    </row>
    <row r="10" spans="1:22 16384:16384" ht="15.75" thickBot="1" x14ac:dyDescent="0.3">
      <c r="A10" s="48"/>
      <c r="B10" s="12" t="s">
        <v>23</v>
      </c>
      <c r="C10" s="18">
        <v>0.5625</v>
      </c>
      <c r="D10" s="18">
        <v>0.71875</v>
      </c>
      <c r="E10" s="18">
        <v>0.5625</v>
      </c>
      <c r="F10" s="18">
        <v>0.5625</v>
      </c>
      <c r="G10" s="19">
        <v>0.5625</v>
      </c>
      <c r="I10" s="33">
        <v>8</v>
      </c>
      <c r="J10" s="25" t="s">
        <v>8</v>
      </c>
      <c r="K10" s="25">
        <v>22</v>
      </c>
      <c r="L10" s="36"/>
      <c r="M10" s="37"/>
      <c r="N10" s="37"/>
      <c r="O10" s="37"/>
      <c r="P10" s="37"/>
      <c r="Q10" s="37"/>
      <c r="R10" s="37"/>
      <c r="S10" s="37"/>
      <c r="T10" s="37"/>
    </row>
    <row r="11" spans="1:22 16384:16384" x14ac:dyDescent="0.25">
      <c r="A11" s="46" t="s">
        <v>4</v>
      </c>
      <c r="B11" s="8" t="s">
        <v>22</v>
      </c>
      <c r="C11" s="9">
        <v>0.35416666666666669</v>
      </c>
      <c r="D11" s="9">
        <v>0.35416666666666669</v>
      </c>
      <c r="E11" s="9">
        <v>0.35416666666666669</v>
      </c>
      <c r="F11" s="9">
        <v>0.35416666666666669</v>
      </c>
      <c r="G11" s="10">
        <v>0.35416666666666669</v>
      </c>
      <c r="I11" s="33">
        <v>9</v>
      </c>
      <c r="J11" s="25" t="s">
        <v>9</v>
      </c>
      <c r="K11" s="25">
        <v>23</v>
      </c>
      <c r="L11" s="36"/>
      <c r="M11" s="37"/>
      <c r="N11" s="37"/>
      <c r="O11" s="37"/>
      <c r="P11" s="37"/>
      <c r="Q11" s="37"/>
      <c r="R11" s="37"/>
      <c r="S11" s="37"/>
      <c r="T11" s="37"/>
    </row>
    <row r="12" spans="1:22 16384:16384" x14ac:dyDescent="0.25">
      <c r="A12" s="47"/>
      <c r="B12" s="4" t="s">
        <v>29</v>
      </c>
      <c r="C12" s="6">
        <v>0.5625</v>
      </c>
      <c r="D12" s="6">
        <v>0.5625</v>
      </c>
      <c r="E12" s="6">
        <v>0.5625</v>
      </c>
      <c r="F12" s="6">
        <v>0.5625</v>
      </c>
      <c r="G12" s="11">
        <v>0.5625</v>
      </c>
      <c r="I12" s="33">
        <v>10</v>
      </c>
      <c r="J12" s="25" t="s">
        <v>10</v>
      </c>
      <c r="K12" s="25">
        <v>15</v>
      </c>
      <c r="L12" s="36"/>
      <c r="M12" s="37"/>
      <c r="N12" s="37"/>
      <c r="O12" s="37"/>
      <c r="P12" s="37"/>
      <c r="Q12" s="37"/>
      <c r="R12" s="37"/>
      <c r="S12" s="37"/>
      <c r="T12" s="37"/>
    </row>
    <row r="13" spans="1:22 16384:16384" ht="15.75" thickBot="1" x14ac:dyDescent="0.3">
      <c r="A13" s="48"/>
      <c r="B13" s="12" t="s">
        <v>23</v>
      </c>
      <c r="C13" s="13">
        <v>0.5625</v>
      </c>
      <c r="D13" s="13">
        <v>0.68055555555555547</v>
      </c>
      <c r="E13" s="13">
        <v>0.5625</v>
      </c>
      <c r="F13" s="13">
        <v>0.71875</v>
      </c>
      <c r="G13" s="14">
        <v>0.71875</v>
      </c>
      <c r="I13" s="33">
        <v>11</v>
      </c>
      <c r="J13" s="25" t="s">
        <v>11</v>
      </c>
      <c r="K13" s="25">
        <v>26</v>
      </c>
      <c r="L13" s="36"/>
      <c r="M13" s="37"/>
      <c r="N13" s="37"/>
      <c r="O13" s="37"/>
      <c r="P13" s="37"/>
      <c r="Q13" s="37"/>
      <c r="R13" s="37"/>
      <c r="S13" s="37"/>
      <c r="T13" s="37"/>
    </row>
    <row r="14" spans="1:22 16384:16384" x14ac:dyDescent="0.25">
      <c r="A14" s="46" t="s">
        <v>5</v>
      </c>
      <c r="B14" s="8" t="s">
        <v>22</v>
      </c>
      <c r="C14" s="9">
        <v>0.35416666666666669</v>
      </c>
      <c r="D14" s="9">
        <v>0.35416666666666669</v>
      </c>
      <c r="E14" s="9">
        <v>0.35416666666666669</v>
      </c>
      <c r="F14" s="9">
        <v>0.35416666666666669</v>
      </c>
      <c r="G14" s="10">
        <v>0.35416666666666669</v>
      </c>
      <c r="I14" s="33">
        <v>12</v>
      </c>
      <c r="J14" s="25" t="s">
        <v>12</v>
      </c>
      <c r="K14" s="25">
        <v>20</v>
      </c>
      <c r="L14" s="36"/>
      <c r="M14" s="37"/>
      <c r="N14" s="37"/>
      <c r="O14" s="37"/>
      <c r="P14" s="37"/>
      <c r="Q14" s="37"/>
      <c r="R14" s="37"/>
      <c r="S14" s="37"/>
      <c r="T14" s="37"/>
    </row>
    <row r="15" spans="1:22 16384:16384" x14ac:dyDescent="0.25">
      <c r="A15" s="47"/>
      <c r="B15" s="4" t="s">
        <v>29</v>
      </c>
      <c r="C15" s="6">
        <v>0.5625</v>
      </c>
      <c r="D15" s="6">
        <v>0.5625</v>
      </c>
      <c r="E15" s="6">
        <v>0.5625</v>
      </c>
      <c r="F15" s="6">
        <v>0.5625</v>
      </c>
      <c r="G15" s="11">
        <v>0.5625</v>
      </c>
      <c r="I15" s="33">
        <v>13</v>
      </c>
      <c r="J15" s="25" t="s">
        <v>13</v>
      </c>
      <c r="K15" s="25">
        <v>24</v>
      </c>
      <c r="L15" s="36"/>
      <c r="M15" s="37"/>
      <c r="N15" s="37"/>
      <c r="O15" s="37"/>
      <c r="P15" s="37"/>
      <c r="Q15" s="37"/>
      <c r="R15" s="37"/>
      <c r="S15" s="37"/>
      <c r="T15" s="37"/>
      <c r="V15" s="25"/>
      <c r="XFD15" s="3"/>
    </row>
    <row r="16" spans="1:22 16384:16384" ht="15.75" thickBot="1" x14ac:dyDescent="0.3">
      <c r="A16" s="48"/>
      <c r="B16" s="12" t="s">
        <v>23</v>
      </c>
      <c r="C16" s="13">
        <v>0.71875</v>
      </c>
      <c r="D16" s="13">
        <v>0.5625</v>
      </c>
      <c r="E16" s="13">
        <v>0.5625</v>
      </c>
      <c r="F16" s="13">
        <v>0.71875</v>
      </c>
      <c r="G16" s="14">
        <v>0.68055555555555547</v>
      </c>
      <c r="I16" s="33">
        <v>14</v>
      </c>
      <c r="J16" s="25" t="s">
        <v>14</v>
      </c>
      <c r="K16" s="25">
        <v>13</v>
      </c>
      <c r="L16" s="36"/>
      <c r="M16" s="37"/>
      <c r="N16" s="37"/>
      <c r="O16" s="37"/>
      <c r="P16" s="37"/>
      <c r="Q16" s="37"/>
      <c r="R16" s="37"/>
      <c r="S16" s="37"/>
      <c r="T16" s="37"/>
    </row>
    <row r="17" spans="1:20" x14ac:dyDescent="0.25">
      <c r="A17" s="46" t="s">
        <v>6</v>
      </c>
      <c r="B17" s="8" t="s">
        <v>22</v>
      </c>
      <c r="C17" s="9">
        <v>0.35416666666666669</v>
      </c>
      <c r="D17" s="9">
        <v>0.35416666666666669</v>
      </c>
      <c r="E17" s="9">
        <v>0.35416666666666669</v>
      </c>
      <c r="F17" s="9">
        <v>0.35416666666666669</v>
      </c>
      <c r="G17" s="10">
        <v>0.35416666666666669</v>
      </c>
      <c r="I17" s="33">
        <v>15</v>
      </c>
      <c r="J17" s="25" t="s">
        <v>15</v>
      </c>
      <c r="K17" s="25">
        <v>20</v>
      </c>
      <c r="L17" s="36"/>
      <c r="M17" s="37"/>
      <c r="N17" s="37"/>
      <c r="O17" s="37"/>
      <c r="P17" s="37"/>
      <c r="Q17" s="37"/>
      <c r="R17" s="37"/>
      <c r="S17" s="37"/>
      <c r="T17" s="37"/>
    </row>
    <row r="18" spans="1:20" x14ac:dyDescent="0.25">
      <c r="A18" s="47"/>
      <c r="B18" s="4" t="s">
        <v>29</v>
      </c>
      <c r="C18" s="6">
        <v>0.5625</v>
      </c>
      <c r="D18" s="6">
        <v>0.5625</v>
      </c>
      <c r="E18" s="6">
        <v>0.5625</v>
      </c>
      <c r="F18" s="6">
        <v>0.5625</v>
      </c>
      <c r="G18" s="11">
        <v>0.5625</v>
      </c>
      <c r="I18" s="33">
        <v>16</v>
      </c>
      <c r="J18" s="25" t="s">
        <v>16</v>
      </c>
      <c r="K18" s="25">
        <v>28</v>
      </c>
      <c r="L18" s="36"/>
      <c r="M18" s="37"/>
      <c r="N18" s="37"/>
      <c r="O18" s="37"/>
      <c r="P18" s="37"/>
      <c r="Q18" s="37"/>
      <c r="R18" s="37"/>
      <c r="S18" s="37"/>
      <c r="T18" s="37"/>
    </row>
    <row r="19" spans="1:20" ht="15.75" thickBot="1" x14ac:dyDescent="0.3">
      <c r="A19" s="48"/>
      <c r="B19" s="12" t="s">
        <v>23</v>
      </c>
      <c r="C19" s="13">
        <v>0.71875</v>
      </c>
      <c r="D19" s="13">
        <v>0.5625</v>
      </c>
      <c r="E19" s="13">
        <v>0.5625</v>
      </c>
      <c r="F19" s="13">
        <v>0.71875</v>
      </c>
      <c r="G19" s="14">
        <v>0.68055555555555547</v>
      </c>
      <c r="I19" s="33">
        <v>17</v>
      </c>
      <c r="J19" s="25" t="s">
        <v>30</v>
      </c>
      <c r="K19" s="25">
        <v>20</v>
      </c>
      <c r="L19" s="36"/>
      <c r="M19" s="37"/>
      <c r="N19" s="37"/>
      <c r="O19" s="37"/>
      <c r="P19" s="37"/>
      <c r="Q19" s="37"/>
      <c r="R19" s="37"/>
      <c r="S19" s="37"/>
      <c r="T19" s="37"/>
    </row>
    <row r="20" spans="1:20" x14ac:dyDescent="0.25">
      <c r="A20" s="46" t="s">
        <v>7</v>
      </c>
      <c r="B20" s="8" t="s">
        <v>22</v>
      </c>
      <c r="C20" s="9">
        <v>0.35416666666666669</v>
      </c>
      <c r="D20" s="9">
        <v>0.35416666666666669</v>
      </c>
      <c r="E20" s="9">
        <v>0.35416666666666669</v>
      </c>
      <c r="F20" s="9">
        <v>0.35416666666666669</v>
      </c>
      <c r="G20" s="10">
        <v>0.35416666666666669</v>
      </c>
      <c r="I20" s="33">
        <v>18</v>
      </c>
      <c r="J20" s="25" t="s">
        <v>17</v>
      </c>
      <c r="K20" s="25">
        <v>28</v>
      </c>
      <c r="L20" s="36"/>
      <c r="M20" s="37"/>
      <c r="N20" s="37"/>
      <c r="O20" s="37"/>
      <c r="P20" s="37"/>
      <c r="Q20" s="37"/>
      <c r="R20" s="37"/>
      <c r="S20" s="37"/>
      <c r="T20" s="37"/>
    </row>
    <row r="21" spans="1:20" x14ac:dyDescent="0.25">
      <c r="A21" s="47"/>
      <c r="B21" s="4" t="s">
        <v>29</v>
      </c>
      <c r="C21" s="6">
        <v>0.5625</v>
      </c>
      <c r="D21" s="6">
        <v>0.52083333333333337</v>
      </c>
      <c r="E21" s="6">
        <v>0.5625</v>
      </c>
      <c r="F21" s="6">
        <v>0.52083333333333337</v>
      </c>
      <c r="G21" s="11">
        <v>0.5625</v>
      </c>
      <c r="I21" s="33">
        <v>19</v>
      </c>
      <c r="J21" s="25" t="s">
        <v>18</v>
      </c>
      <c r="K21" s="25">
        <v>27</v>
      </c>
      <c r="L21" s="36"/>
      <c r="M21" s="37"/>
      <c r="N21" s="37"/>
      <c r="O21" s="37"/>
      <c r="P21" s="37"/>
      <c r="Q21" s="37"/>
      <c r="R21" s="37"/>
      <c r="S21" s="37"/>
      <c r="T21" s="37"/>
    </row>
    <row r="22" spans="1:20" ht="15.75" thickBot="1" x14ac:dyDescent="0.3">
      <c r="A22" s="48"/>
      <c r="B22" s="12" t="s">
        <v>23</v>
      </c>
      <c r="C22" s="13">
        <v>0.71875</v>
      </c>
      <c r="D22" s="13">
        <v>0.71875</v>
      </c>
      <c r="E22" s="13">
        <v>0.5625</v>
      </c>
      <c r="F22" s="13">
        <v>0.68055555555555547</v>
      </c>
      <c r="G22" s="14">
        <v>0.71875</v>
      </c>
      <c r="I22" s="33">
        <v>20</v>
      </c>
      <c r="J22" s="25" t="s">
        <v>19</v>
      </c>
      <c r="K22" s="25">
        <v>28</v>
      </c>
      <c r="L22" s="36"/>
      <c r="M22" s="37"/>
      <c r="N22" s="37"/>
      <c r="O22" s="37"/>
      <c r="P22" s="37"/>
      <c r="Q22" s="37"/>
      <c r="R22" s="37"/>
      <c r="S22" s="37"/>
      <c r="T22" s="37"/>
    </row>
    <row r="23" spans="1:20" x14ac:dyDescent="0.25">
      <c r="A23" s="46" t="s">
        <v>8</v>
      </c>
      <c r="B23" s="8" t="s">
        <v>22</v>
      </c>
      <c r="C23" s="9">
        <v>0.35416666666666669</v>
      </c>
      <c r="D23" s="9">
        <v>0.35416666666666669</v>
      </c>
      <c r="E23" s="9">
        <v>0.35416666666666669</v>
      </c>
      <c r="F23" s="9">
        <v>0.35416666666666669</v>
      </c>
      <c r="G23" s="10">
        <v>0.35416666666666669</v>
      </c>
      <c r="I23" s="33">
        <v>21</v>
      </c>
      <c r="J23" s="25" t="s">
        <v>20</v>
      </c>
      <c r="K23" s="25">
        <v>24</v>
      </c>
      <c r="L23" s="36"/>
      <c r="M23" s="37"/>
      <c r="N23" s="37"/>
      <c r="O23" s="37"/>
      <c r="P23" s="37"/>
      <c r="Q23" s="37"/>
      <c r="R23" s="37"/>
      <c r="S23" s="37"/>
      <c r="T23" s="37"/>
    </row>
    <row r="24" spans="1:20" x14ac:dyDescent="0.25">
      <c r="A24" s="47"/>
      <c r="B24" s="4" t="s">
        <v>29</v>
      </c>
      <c r="C24" s="6">
        <v>0.5625</v>
      </c>
      <c r="D24" s="6">
        <v>0.5625</v>
      </c>
      <c r="E24" s="6">
        <v>0.5625</v>
      </c>
      <c r="F24" s="6">
        <v>0.5625</v>
      </c>
      <c r="G24" s="11">
        <v>0.5625</v>
      </c>
      <c r="I24" s="33">
        <v>22</v>
      </c>
      <c r="J24" s="25" t="s">
        <v>21</v>
      </c>
      <c r="K24" s="25">
        <v>9</v>
      </c>
      <c r="L24" s="36"/>
      <c r="M24" s="37"/>
      <c r="N24" s="37"/>
      <c r="O24" s="37"/>
      <c r="P24" s="37"/>
      <c r="Q24" s="37"/>
      <c r="R24" s="37"/>
      <c r="S24" s="37"/>
      <c r="T24" s="37"/>
    </row>
    <row r="25" spans="1:20" ht="15.75" thickBot="1" x14ac:dyDescent="0.3">
      <c r="A25" s="48"/>
      <c r="B25" s="12" t="s">
        <v>23</v>
      </c>
      <c r="C25" s="13">
        <v>0.68055555555555547</v>
      </c>
      <c r="D25" s="13">
        <v>0.71875</v>
      </c>
      <c r="E25" s="13">
        <v>0.5625</v>
      </c>
      <c r="F25" s="13">
        <v>0.71875</v>
      </c>
      <c r="G25" s="14">
        <v>0.71875</v>
      </c>
      <c r="I25" s="33"/>
      <c r="J25" s="28" t="s">
        <v>33</v>
      </c>
      <c r="K25" s="25">
        <f>SUM(K3:K24)</f>
        <v>477</v>
      </c>
      <c r="L25" s="36"/>
      <c r="M25" s="37"/>
      <c r="N25" s="37"/>
      <c r="O25" s="37"/>
      <c r="P25" s="37"/>
      <c r="Q25" s="37"/>
      <c r="R25" s="37"/>
      <c r="S25" s="37"/>
      <c r="T25" s="37"/>
    </row>
    <row r="26" spans="1:20" x14ac:dyDescent="0.25">
      <c r="A26" s="46" t="s">
        <v>9</v>
      </c>
      <c r="B26" s="8" t="s">
        <v>22</v>
      </c>
      <c r="C26" s="9">
        <v>0.35416666666666669</v>
      </c>
      <c r="D26" s="9">
        <v>0.35416666666666669</v>
      </c>
      <c r="E26" s="9">
        <v>0.35416666666666669</v>
      </c>
      <c r="F26" s="9">
        <v>0.35416666666666669</v>
      </c>
      <c r="G26" s="10">
        <v>0.35416666666666669</v>
      </c>
    </row>
    <row r="27" spans="1:20" x14ac:dyDescent="0.25">
      <c r="A27" s="47"/>
      <c r="B27" s="4" t="s">
        <v>29</v>
      </c>
      <c r="C27" s="6">
        <v>0.5625</v>
      </c>
      <c r="D27" s="6">
        <v>0.5625</v>
      </c>
      <c r="E27" s="6">
        <v>0.5625</v>
      </c>
      <c r="F27" s="6">
        <v>0.5625</v>
      </c>
      <c r="G27" s="11">
        <v>0.52083333333333337</v>
      </c>
    </row>
    <row r="28" spans="1:20" ht="15.75" thickBot="1" x14ac:dyDescent="0.3">
      <c r="A28" s="48"/>
      <c r="B28" s="12" t="s">
        <v>23</v>
      </c>
      <c r="C28" s="13">
        <v>0.71875</v>
      </c>
      <c r="D28" s="13">
        <v>0.71875</v>
      </c>
      <c r="E28" s="6">
        <v>0.5625</v>
      </c>
      <c r="F28" s="13">
        <v>0.71875</v>
      </c>
      <c r="G28" s="14">
        <v>0.68055555555555547</v>
      </c>
      <c r="J28" s="44" t="s">
        <v>36</v>
      </c>
      <c r="K28" s="44"/>
      <c r="L28" s="44" t="s">
        <v>32</v>
      </c>
      <c r="M28" s="44"/>
      <c r="N28" s="44"/>
      <c r="O28" s="44"/>
      <c r="P28" s="44"/>
    </row>
    <row r="29" spans="1:20" x14ac:dyDescent="0.25">
      <c r="A29" s="49" t="s">
        <v>10</v>
      </c>
      <c r="B29" s="16" t="s">
        <v>22</v>
      </c>
      <c r="C29" s="9">
        <v>0.35416666666666669</v>
      </c>
      <c r="D29" s="9">
        <v>0.35416666666666669</v>
      </c>
      <c r="E29" s="9">
        <v>0.35416666666666669</v>
      </c>
      <c r="F29" s="9">
        <v>0.35416666666666669</v>
      </c>
      <c r="G29" s="10">
        <v>0.35416666666666669</v>
      </c>
      <c r="J29" s="26" t="s">
        <v>34</v>
      </c>
      <c r="K29" s="26" t="s">
        <v>35</v>
      </c>
      <c r="L29" s="26" t="s">
        <v>24</v>
      </c>
      <c r="M29" s="26" t="s">
        <v>25</v>
      </c>
      <c r="N29" s="26" t="s">
        <v>26</v>
      </c>
      <c r="O29" s="26" t="s">
        <v>27</v>
      </c>
      <c r="P29" s="26" t="s">
        <v>28</v>
      </c>
    </row>
    <row r="30" spans="1:20" x14ac:dyDescent="0.25">
      <c r="A30" s="50"/>
      <c r="B30" s="15" t="s">
        <v>29</v>
      </c>
      <c r="C30" s="17">
        <v>0.5625</v>
      </c>
      <c r="D30" s="17">
        <v>0.5625</v>
      </c>
      <c r="E30" s="17">
        <v>0.5625</v>
      </c>
      <c r="F30" s="17">
        <v>0.52083333333333337</v>
      </c>
      <c r="G30" s="29">
        <v>0.5625</v>
      </c>
      <c r="J30" s="7">
        <v>0.35416666666666669</v>
      </c>
      <c r="K30" s="7">
        <v>0.3888888888888889</v>
      </c>
      <c r="L30" s="5">
        <f>IF(C$2&lt;$K30,$K$3,0)+IF(C$5&lt;$K30,$K$4,0)+IF(C$8&lt;$K30,$K$5,0)+IF(C$11&lt;$K30,$K$6,0)+IF(C$14&lt;$K30,$K$7,0)+IF(C$17&lt;$K30,$K$8,0)+IF(C$20&lt;$K30,$K$9,0)+IF(C$23&lt;$K30,$K$10,0)+IF(C$26&lt;$K30,$K$11,0)+IF(C$29&lt;$K30,$K$12,0)+IF(C$32&lt;$K30,$K$13,0)+IF(C$35&lt;$K30,$K$14,0)+IF(C$38&lt;$K30,$K$15,0)+IF(C$41&lt;$K30,$K$16,0)+IF(C$44&lt;$K30,$K$17,0)+IF(C$47&lt;$K30,$K$18,0)+IF(C$50&lt;$K30,$K$19,0)+IF(C$53&lt;$K30,$K$20,0)+IF(C$56&lt;$K30,$K$21,0)+IF(C$59&lt;$K30,$K$22,0)+IF(C$62&lt;$K30,$K$23,0)+IF(C$65&lt;$K30,$K$24,0)</f>
        <v>477</v>
      </c>
      <c r="M30" s="5">
        <f t="shared" ref="M30:P30" si="0">IF(D2&lt;$K$30,$K$3,0)+IF(D5&lt;$K$30,$K$4,0)+IF(D8&lt;$K$30,$K$5,0)+IF(D11&lt;$K$30,$K$6,0)+IF(D14&lt;$K$30,$K$7,0)+IF(D17&lt;$K$30,$K$8,0)+IF(D20&lt;$K$30,$K$9,0)+IF(D23&lt;$K$30,$K$10,0)+IF(D26&lt;$K$30,$K$11,0)+IF(D29&lt;$K$30,$K$12,0)+IF(D32&lt;$K$30,$K$13,0)+IF(D35&lt;$K$30,$K$14,0)+IF(D38&lt;$K$30,$K$15,0)+IF(D41&lt;$K$30,$K$16,0)+IF(D44&lt;$K$30,$K$17,0)+IF(D47&lt;$K$30,$K$18,0)+IF(D50&lt;$K$30,$K$19,0)+IF(D53&lt;$K$30,$K$20,0)+IF(D56&lt;$K$30,$K$21,0)+IF(D59&lt;$K$30,$K$22,0)+IF(D62&lt;$K$30,$K$23,0)+IF(D65&lt;$K$30,$K$24,0)</f>
        <v>449</v>
      </c>
      <c r="N30" s="5">
        <f t="shared" si="0"/>
        <v>477</v>
      </c>
      <c r="O30" s="5">
        <f t="shared" si="0"/>
        <v>477</v>
      </c>
      <c r="P30" s="5">
        <f t="shared" si="0"/>
        <v>477</v>
      </c>
      <c r="R30" s="30"/>
    </row>
    <row r="31" spans="1:20" ht="15.75" thickBot="1" x14ac:dyDescent="0.3">
      <c r="A31" s="51"/>
      <c r="B31" s="22" t="s">
        <v>23</v>
      </c>
      <c r="C31" s="20">
        <v>0.68055555555555547</v>
      </c>
      <c r="D31" s="20">
        <v>0.68055555555555547</v>
      </c>
      <c r="E31" s="20">
        <v>0.5625</v>
      </c>
      <c r="F31" s="20">
        <v>0.71875</v>
      </c>
      <c r="G31" s="21">
        <v>0.5625</v>
      </c>
      <c r="J31" s="6">
        <v>0.39583333333333331</v>
      </c>
      <c r="K31" s="6">
        <v>0.43055555555555558</v>
      </c>
      <c r="L31" s="5">
        <f>IF(C$2&lt;$K31,$K$3,0)+IF(C$5&lt;$K31,$K$4,0)+IF(C$8&lt;$K31,$K$5,0)+IF(C$11&lt;$K31,$K$6,0)+IF(C$14&lt;$K31,$K$7,0)+IF(C$17&lt;$K31,$K$8,0)+IF(C$20&lt;$K31,$K$9,0)+IF(C$23&lt;$K31,$K$10,0)+IF(C$26&lt;$K31,$K$11,0)+IF(C$29&lt;$K31,$K$12,0)+IF(C$32&lt;$K31,$K$13,0)+IF(C$35&lt;$K31,$K$14,0)+IF(C$38&lt;$K31,$K$15,0)+IF(C$41&lt;$K31,$K$16,0)+IF(C$44&lt;$K31,$K$17,0)+IF(C$47&lt;$K31,$K$18,0)+IF(C$50&lt;$K31,$K$19,0)+IF(C$53&lt;$K31,$K$20,0)+IF(C$56&lt;$K31,$K$21,0)+IF(C$59&lt;$K31,$K$22,0)+IF(C$62&lt;$K31,$K$23,0)+IF(C$65&lt;$K31,$K$24,0)</f>
        <v>477</v>
      </c>
      <c r="M31" s="5">
        <f t="shared" ref="M31:P31" si="1">IF(D$2&lt;$K31,$K$3,0)+IF(D$5&lt;$K31,$K$4,0)+IF(D$8&lt;$K31,$K$5,0)+IF(D$11&lt;$K31,$K$6,0)+IF(D$14&lt;$K31,$K$7,0)+IF(D$17&lt;$K31,$K$8,0)+IF(D$20&lt;$K31,$K$9,0)+IF(D$23&lt;$K31,$K$10,0)+IF(D$26&lt;$K31,$K$11,0)+IF(D$29&lt;$K31,$K$12,0)+IF(D$32&lt;$K31,$K$13,0)+IF(D$35&lt;$K31,$K$14,0)+IF(D$38&lt;$K31,$K$15,0)+IF(D$41&lt;$K31,$K$16,0)+IF(D$44&lt;$K31,$K$17,0)+IF(D$47&lt;$K31,$K$18,0)+IF(D$50&lt;$K31,$K$19,0)+IF(D$53&lt;$K31,$K$20,0)+IF(D$56&lt;$K31,$K$21,0)+IF(D$59&lt;$K31,$K$22,0)+IF(D$62&lt;$K31,$K$23,0)+IF(D$65&lt;$K31,$K$24,0)</f>
        <v>477</v>
      </c>
      <c r="N31" s="5">
        <f t="shared" si="1"/>
        <v>477</v>
      </c>
      <c r="O31" s="5">
        <f t="shared" si="1"/>
        <v>477</v>
      </c>
      <c r="P31" s="5">
        <f t="shared" si="1"/>
        <v>477</v>
      </c>
      <c r="R31">
        <v>477</v>
      </c>
      <c r="S31" t="s">
        <v>47</v>
      </c>
    </row>
    <row r="32" spans="1:20" x14ac:dyDescent="0.25">
      <c r="A32" s="46" t="s">
        <v>11</v>
      </c>
      <c r="B32" s="8" t="s">
        <v>22</v>
      </c>
      <c r="C32" s="9">
        <v>0.35416666666666669</v>
      </c>
      <c r="D32" s="9">
        <v>0.35416666666666669</v>
      </c>
      <c r="E32" s="9">
        <v>0.35416666666666669</v>
      </c>
      <c r="F32" s="9">
        <v>0.35416666666666669</v>
      </c>
      <c r="G32" s="10">
        <v>0.35416666666666669</v>
      </c>
      <c r="J32" s="6">
        <v>0.44444444444444442</v>
      </c>
      <c r="K32" s="6">
        <v>0.47916666666666669</v>
      </c>
      <c r="L32" s="5">
        <f t="shared" ref="L32" si="2">IF(C$2&lt;$K32,$K$3,0)+IF(C$5&lt;$K32,$K$4,0)+IF(C$8&lt;$K32,$K$5,0)+IF(C$11&lt;$K32,$K$6,0)+IF(C$14&lt;$K32,$K$7,0)+IF(C$17&lt;$K32,$K$8,0)+IF(C$20&lt;$K32,$K$9,0)+IF(C$23&lt;$K32,$K$10,0)+IF(C$26&lt;$K32,$K$11,0)+IF(C$29&lt;$K32,$K$12,0)+IF(C$32&lt;$K32,$K$13,0)+IF(C$35&lt;$K32,$K$14,0)+IF(C$38&lt;$K32,$K$15,0)+IF(C$41&lt;$K32,$K$16,0)+IF(C$44&lt;$K32,$K$17,0)+IF(C$47&lt;$K32,$K$18,0)+IF(C$50&lt;$K32,$K$19,0)+IF(C$53&lt;$K32,$K$20,0)+IF(C$56&lt;$K32,$K$21,0)+IF(C$59&lt;$K32,$K$22,0)+IF(C$62&lt;$K32,$K$23,0)+IF(C$65&lt;$K32,$K$24,0)</f>
        <v>477</v>
      </c>
      <c r="M32" s="5">
        <f t="shared" ref="M32:M33" si="3">IF(D$2&lt;$K32,$K$3,0)+IF(D$5&lt;$K32,$K$4,0)+IF(D$8&lt;$K32,$K$5,0)+IF(D$11&lt;$K32,$K$6,0)+IF(D$14&lt;$K32,$K$7,0)+IF(D$17&lt;$K32,$K$8,0)+IF(D$20&lt;$K32,$K$9,0)+IF(D$23&lt;$K32,$K$10,0)+IF(D$26&lt;$K32,$K$11,0)+IF(D$29&lt;$K32,$K$12,0)+IF(D$32&lt;$K32,$K$13,0)+IF(D$35&lt;$K32,$K$14,0)+IF(D$38&lt;$K32,$K$15,0)+IF(D$41&lt;$K32,$K$16,0)+IF(D$44&lt;$K32,$K$17,0)+IF(D$47&lt;$K32,$K$18,0)+IF(D$50&lt;$K32,$K$19,0)+IF(D$53&lt;$K32,$K$20,0)+IF(D$56&lt;$K32,$K$21,0)+IF(D$59&lt;$K32,$K$22,0)+IF(D$62&lt;$K32,$K$23,0)+IF(D$65&lt;$K32,$K$24,0)</f>
        <v>477</v>
      </c>
      <c r="N32" s="5">
        <f t="shared" ref="N32:N33" si="4">IF(E$2&lt;$K32,$K$3,0)+IF(E$5&lt;$K32,$K$4,0)+IF(E$8&lt;$K32,$K$5,0)+IF(E$11&lt;$K32,$K$6,0)+IF(E$14&lt;$K32,$K$7,0)+IF(E$17&lt;$K32,$K$8,0)+IF(E$20&lt;$K32,$K$9,0)+IF(E$23&lt;$K32,$K$10,0)+IF(E$26&lt;$K32,$K$11,0)+IF(E$29&lt;$K32,$K$12,0)+IF(E$32&lt;$K32,$K$13,0)+IF(E$35&lt;$K32,$K$14,0)+IF(E$38&lt;$K32,$K$15,0)+IF(E$41&lt;$K32,$K$16,0)+IF(E$44&lt;$K32,$K$17,0)+IF(E$47&lt;$K32,$K$18,0)+IF(E$50&lt;$K32,$K$19,0)+IF(E$53&lt;$K32,$K$20,0)+IF(E$56&lt;$K32,$K$21,0)+IF(E$59&lt;$K32,$K$22,0)+IF(E$62&lt;$K32,$K$23,0)+IF(E$65&lt;$K32,$K$24,0)</f>
        <v>477</v>
      </c>
      <c r="O32" s="5">
        <f t="shared" ref="O32:O33" si="5">IF(F$2&lt;$K32,$K$3,0)+IF(F$5&lt;$K32,$K$4,0)+IF(F$8&lt;$K32,$K$5,0)+IF(F$11&lt;$K32,$K$6,0)+IF(F$14&lt;$K32,$K$7,0)+IF(F$17&lt;$K32,$K$8,0)+IF(F$20&lt;$K32,$K$9,0)+IF(F$23&lt;$K32,$K$10,0)+IF(F$26&lt;$K32,$K$11,0)+IF(F$29&lt;$K32,$K$12,0)+IF(F$32&lt;$K32,$K$13,0)+IF(F$35&lt;$K32,$K$14,0)+IF(F$38&lt;$K32,$K$15,0)+IF(F$41&lt;$K32,$K$16,0)+IF(F$44&lt;$K32,$K$17,0)+IF(F$47&lt;$K32,$K$18,0)+IF(F$50&lt;$K32,$K$19,0)+IF(F$53&lt;$K32,$K$20,0)+IF(F$56&lt;$K32,$K$21,0)+IF(F$59&lt;$K32,$K$22,0)+IF(F$62&lt;$K32,$K$23,0)+IF(F$65&lt;$K32,$K$24,0)</f>
        <v>477</v>
      </c>
      <c r="P32" s="5">
        <f t="shared" ref="P32:P33" si="6">IF(G$2&lt;$K32,$K$3,0)+IF(G$5&lt;$K32,$K$4,0)+IF(G$8&lt;$K32,$K$5,0)+IF(G$11&lt;$K32,$K$6,0)+IF(G$14&lt;$K32,$K$7,0)+IF(G$17&lt;$K32,$K$8,0)+IF(G$20&lt;$K32,$K$9,0)+IF(G$23&lt;$K32,$K$10,0)+IF(G$26&lt;$K32,$K$11,0)+IF(G$29&lt;$K32,$K$12,0)+IF(G$32&lt;$K32,$K$13,0)+IF(G$35&lt;$K32,$K$14,0)+IF(G$38&lt;$K32,$K$15,0)+IF(G$41&lt;$K32,$K$16,0)+IF(G$44&lt;$K32,$K$17,0)+IF(G$47&lt;$K32,$K$18,0)+IF(G$50&lt;$K32,$K$19,0)+IF(G$53&lt;$K32,$K$20,0)+IF(G$56&lt;$K32,$K$21,0)+IF(G$59&lt;$K32,$K$22,0)+IF(G$62&lt;$K32,$K$23,0)+IF(G$65&lt;$K32,$K$24,0)</f>
        <v>477</v>
      </c>
    </row>
    <row r="33" spans="1:19" x14ac:dyDescent="0.25">
      <c r="A33" s="47"/>
      <c r="B33" s="4" t="s">
        <v>29</v>
      </c>
      <c r="C33" s="6">
        <v>0.52083333333333337</v>
      </c>
      <c r="D33" s="6">
        <v>0.52083333333333337</v>
      </c>
      <c r="E33" s="6">
        <v>0.5625</v>
      </c>
      <c r="F33" s="6">
        <v>0.5625</v>
      </c>
      <c r="G33" s="11">
        <v>0.5625</v>
      </c>
      <c r="J33" s="6">
        <v>0.4861111111111111</v>
      </c>
      <c r="K33" s="6">
        <v>0.52083333333333337</v>
      </c>
      <c r="L33" s="5">
        <f>IF(C$2&lt;$K33,$K$3,0)+IF(C$5&lt;$K33,$K$4,0)+IF(C$8&lt;$K33,$K$5,0)+IF(C$11&lt;$K33,$K$6,0)+IF(C$14&lt;$K33,$K$7,0)+IF(C$17&lt;$K33,$K$8,0)+IF(C$20&lt;$K33,$K$9,0)+IF(C$23&lt;$K33,$K$10,0)+IF(C$26&lt;$K33,$K$11,0)+IF(C$29&lt;$K33,$K$12,0)+IF(C$32&lt;$K33,$K$13,0)+IF(C$35&lt;$K33,$K$14,0)+IF(C$38&lt;$K33,$K$15,0)+IF(C$41&lt;$K33,$K$16,0)+IF(C$44&lt;$K33,$K$17,0)+IF(C$47&lt;$K33,$K$18,0)+IF(C$50&lt;$K33,$K$19,0)+IF(C$53&lt;$K33,$K$20,0)+IF(C$56&lt;$K33,$K$21,0)+IF(C$59&lt;$K33,$K$22,0)+IF(C$62&lt;$K33,$K$23,0)+IF(C$65&lt;$K33,$K$24,0)</f>
        <v>477</v>
      </c>
      <c r="M33" s="5">
        <f t="shared" si="3"/>
        <v>477</v>
      </c>
      <c r="N33" s="5">
        <f t="shared" si="4"/>
        <v>477</v>
      </c>
      <c r="O33" s="5">
        <f t="shared" si="5"/>
        <v>477</v>
      </c>
      <c r="P33" s="5">
        <f t="shared" si="6"/>
        <v>477</v>
      </c>
    </row>
    <row r="34" spans="1:19" ht="15.75" thickBot="1" x14ac:dyDescent="0.3">
      <c r="A34" s="48"/>
      <c r="B34" s="12" t="s">
        <v>23</v>
      </c>
      <c r="C34" s="13">
        <v>0.71875</v>
      </c>
      <c r="D34" s="13">
        <v>0.71875</v>
      </c>
      <c r="E34" s="13">
        <v>0.5625</v>
      </c>
      <c r="F34" s="18">
        <v>0.71875</v>
      </c>
      <c r="G34" s="19">
        <v>0.68055555555555547</v>
      </c>
      <c r="J34" s="6">
        <v>0.52777777777777779</v>
      </c>
      <c r="K34" s="6">
        <v>0.5625</v>
      </c>
      <c r="L34" s="5">
        <f>477-(IF(C$3=$K$33,$K$3,0)+IF(C$6=$K$33,$K$4,0)+IF(C$9=$K$33,$K$5,0)+IF(C$12=$K$33,$K$6,0)+IF(C$15=$K$33,$K$7,0)+IF(C$18=$K$33,$K$8,0)+IF(C$21=$K$33,$K$9,0)+IF(C$24=$K$33,$K$10,0)+IF(C$27=$K$33,$K$11,0)+IF(C$30=$K$33,$K$12,0)+IF(C$33=$K$33,$K$13,0)+IF(C$36=$K$33,$K$14,0)+IF(C$39=$K$33,$K$15,0)+IF(C$42=$K$33,$K$16,0)+IF(C$45=$K$33,$K$17,0)+IF(C$48=$K$33,$K$18,0)+IF(C$51=$K$33,$K$19,0)+IF(C$54=$K$33,$K$20,0)+IF(C$57=$K$33,$K$21,0)+IF(C$60=$K$33,$K$22,0)+IF(C$63=$K$33,$K$23,0)+IF(C$66=$K$33,$K$24,0))</f>
        <v>334</v>
      </c>
      <c r="M34" s="5">
        <f t="shared" ref="M34:N34" si="7">477-(IF(D$3=$K$33,$K$3,0)+IF(D$6=$K$33,$K$4,0)+IF(D$9=$K$33,$K$5,0)+IF(D$12=$K$33,$K$6,0)+IF(D$15=$K$33,$K$7,0)+IF(D$18=$K$33,$K$8,0)+IF(D$21=$K$33,$K$9,0)+IF(D$24=$K$33,$K$10,0)+IF(D$27=$K$33,$K$11,0)+IF(D$30=$K$33,$K$12,0)+IF(D$33=$K$33,$K$13,0)+IF(D$36=$K$33,$K$14,0)+IF(D$39=$K$33,$K$15,0)+IF(D$42=$K$33,$K$16,0)+IF(D$45=$K$33,$K$17,0)+IF(D$48=$K$33,$K$18,0)+IF(D$51=$K$33,$K$19,0)+IF(D$54=$K$33,$K$20,0)+IF(D$57=$K$33,$K$21,0)+IF(D$60=$K$33,$K$22,0)+IF(D$63=$K$33,$K$23,0)+IF(D$66=$K$33,$K$24,0))</f>
        <v>292</v>
      </c>
      <c r="N34" s="5">
        <f t="shared" si="7"/>
        <v>477</v>
      </c>
      <c r="O34" s="5">
        <f t="shared" ref="O34:P34" si="8">477-(IF(F$3=$K$33,$K$3,0)+IF(F$6=$K$33,$K$4,0)+IF(F$9=$K$33,$K$5,0)+IF(F$12=$K$33,$K$6,0)+IF(F$15=$K$33,$K$7,0)+IF(F$18=$K$33,$K$8,0)+IF(F$21=$K$33,$K$9,0)+IF(F$24=$K$33,$K$10,0)+IF(F$27=$K$33,$K$11,0)+IF(F$30=$K$33,$K$12,0)+IF(F$33=$K$33,$K$13,0)+IF(F$36=$K$33,$K$14,0)+IF(F$39=$K$33,$K$15,0)+IF(F$42=$K$33,$K$16,0)+IF(F$45=$K$33,$K$17,0)+IF(F$48=$K$33,$K$18,0)+IF(F$51=$K$33,$K$19,0)+IF(F$54=$K$33,$K$20,0)+IF(F$57=$K$33,$K$21,0)+IF(F$60=$K$33,$K$22,0)+IF(F$63=$K$33,$K$23,0)+IF(F$66=$K$33,$K$24,0))</f>
        <v>347</v>
      </c>
      <c r="P34" s="5">
        <f t="shared" si="8"/>
        <v>370</v>
      </c>
    </row>
    <row r="35" spans="1:19" x14ac:dyDescent="0.25">
      <c r="A35" s="46" t="s">
        <v>12</v>
      </c>
      <c r="B35" s="8" t="s">
        <v>22</v>
      </c>
      <c r="C35" s="9">
        <v>0.35416666666666669</v>
      </c>
      <c r="D35" s="9">
        <v>0.35416666666666669</v>
      </c>
      <c r="E35" s="9">
        <v>0.35416666666666669</v>
      </c>
      <c r="F35" s="9">
        <v>0.35416666666666669</v>
      </c>
      <c r="G35" s="10">
        <v>0.35416666666666669</v>
      </c>
      <c r="J35" s="6">
        <v>0.5625</v>
      </c>
      <c r="K35" s="6">
        <v>0.59722222222222221</v>
      </c>
      <c r="L35" s="5">
        <f>IF(C$3=$J$35,$K$3,0)+IF(C$6=$J$35,$K$4,0)+IF(C$9=$J$35,$K$5,0)+IF(C$12=$J$35,$K$6,0)+IF(C$15=$J$35,$K$7,0)+IF(C$18=$J$35,$K$8,0)+IF(C$21=$J$35,$K$9,0)+IF(C$24=$J$35,$K$10,0)+IF(C$27=$J$35,$K$11,0)+IF(C$30=$J$35,$K$12,0)+IF(C$33=$J$35,$K$13,0)+IF(C$36=$J$35,$K$14,0)+IF(C$39=$J$35,$K$15,0)+IF(C$42=$J$35,$K$16,0)+IF(C$45=$J$35,$K$17,0)+IF(C$48=$J$35,$K$18,0)+IF(C$51=$J$35,$K$19,0)+IF(C$54=$J$35,$K$20,0)+IF(C$57=$J$35,$K$21,0)+IF(C$60=$J$35,$K$22,0)+IF(C$63=$J$35,$K$23,0)+IF(C$66=$J$35,$K$24,0)</f>
        <v>307</v>
      </c>
      <c r="M35" s="5">
        <f>477-(IF(D$3=$J$35,$K$3,0)+IF(D$6=$J$35,$K$4,0)+IF(D$9=$J$35,$K$5,0)+IF(D$12=$J$35,$K$6,0)+IF(D$15=$J$35,$K$7,0)+IF(D$18=$J$35,$K$8,0)+IF(D$21=$J$35,$K$9,0)+IF(D$24=$J$35,$K$10,0)+IF(D$27=$J$35,$K$11,0)+IF(D$30=$J$35,$K$12,0)+IF(D$33=$J$35,$K$13,0)+IF(D$36=$J$35,$K$14,0)+IF(D$39=$J$35,$K$15,0)+IF(D$42=$J$35,$K$16,0)+IF(D$45=$J$35,$K$17,0)+IF(D$48=$J$35,$K$18,0)+IF(D$51=$J$35,$K$19,0)+IF(D$54=$J$35,$K$20,0)+IF(D$57=$J$35,$K$21,0)+IF(D$60=$J$35,$K$22,0)+IF(D$63=$J$35,$K$23,0)+IF(D$66=$J$35,$K$24,0))</f>
        <v>185</v>
      </c>
      <c r="N35" s="5">
        <f>477-(IF(E$3=$J$35,$K$3,0)+IF(E$6=$J$35,$K$4,0)+IF(E$9=$J$35,$K$5,0)+IF(E$12=$J$35,$K$6,0)+IF(E$15=$J$35,$K$7,0)+IF(E$18=$J$35,$K$8,0)+IF(E$21=$J$35,$K$9,0)+IF(E$24=$J$35,$K$10,0)+IF(E$27=$J$35,$K$11,0)+IF(E$30=$J$35,$K$12,0)+IF(E$33=$J$35,$K$13,0)+IF(E$36=$J$35,$K$14,0)+IF(E$39=$J$35,$K$15,0)+IF(E$42=$J$35,$K$16,0)+IF(E$45=$J$35,$K$17,0)+IF(E$48=$J$35,$K$18,0)+IF(E$51=$J$35,$K$19,0)+IF(E$54=$J$35,$K$20,0)+IF(E$57=$J$35,$K$21,0)+IF(E$60=$J$35,$K$22,0)+IF(E$63=$J$35,$K$23,0)+IF(E$66=$J$35,$K$24,0))</f>
        <v>0</v>
      </c>
      <c r="O35" s="5">
        <f>477-(IF(F$3=$J$35,$K$3,0)+IF(F$6=$J$35,$K$4,0)+IF(F$9=$J$35,$K$5,0)+IF(F$12=$J$35,$K$6,0)+IF(F$15=$J$35,$K$7,0)+IF(F$18=$J$35,$K$8,0)+IF(F$21=$J$35,$K$9,0)+IF(F$24=$J$35,$K$10,0)+IF(F$27=$J$35,$K$11,0)+IF(F$30=$J$35,$K$12,0)+IF(F$33=$J$35,$K$13,0)+IF(F$36=$J$35,$K$14,0)+IF(F$39=$J$35,$K$15,0)+IF(F$42=$J$35,$K$16,0)+IF(F$45=$J$35,$K$17,0)+IF(F$48=$J$35,$K$18,0)+IF(F$51=$J$35,$K$19,0)+IF(F$54=$J$35,$K$20,0)+IF(F$57=$J$35,$K$21,0)+IF(F$60=$J$35,$K$22,0)+IF(F$63=$J$35,$K$23,0)+IF(F$66=$J$35,$K$24,0))</f>
        <v>154</v>
      </c>
      <c r="P35" s="5">
        <f>477-(IF(G$3=$J$35,$K$3,0)+IF(G$6=$J$35,$K$4,0)+IF(G$9=$J$35,$K$5,0)+IF(G$12=$J$35,$K$6,0)+IF(G$15=$J$35,$K$7,0)+IF(G$18=$J$35,$K$8,0)+IF(G$21=$J$35,$K$9,0)+IF(G$24=$J$35,$K$10,0)+IF(G$27=$J$35,$K$11,0)+IF(G$30=$J$35,$K$12,0)+IF(G$33=$J$35,$K$13,0)+IF(G$36=$J$35,$K$14,0)+IF(G$39=$J$35,$K$15,0)+IF(G$42=$J$35,$K$16,0)+IF(G$45=$J$35,$K$17,0)+IF(G$48=$J$35,$K$18,0)+IF(G$51=$J$35,$K$19,0)+IF(G$54=$J$35,$K$20,0)+IF(G$57=$J$35,$K$21,0)+IF(G$60=$J$35,$K$22,0)+IF(G$63=$J$35,$K$23,0)+IF(G$66=$J$35,$K$24,0))</f>
        <v>134</v>
      </c>
    </row>
    <row r="36" spans="1:19" x14ac:dyDescent="0.25">
      <c r="A36" s="47"/>
      <c r="B36" s="4" t="s">
        <v>29</v>
      </c>
      <c r="C36" s="6">
        <v>0.52083333333333337</v>
      </c>
      <c r="D36" s="6">
        <v>0.52083333333333337</v>
      </c>
      <c r="E36" s="6">
        <v>0.5625</v>
      </c>
      <c r="F36" s="6">
        <v>0.5625</v>
      </c>
      <c r="G36" s="11">
        <v>0.5625</v>
      </c>
      <c r="J36" s="6">
        <v>0.60416666666666663</v>
      </c>
      <c r="K36" s="6">
        <v>0.63888888888888895</v>
      </c>
      <c r="L36" s="5">
        <f>$K$25-(IF(C$4&lt;$K36,$K$3,0)+IF(C$7&lt;$K36,$K$4,0)+IF(C$10&lt;$K36,$K$5,0)+IF(C$13&lt;$K36,$K$6,0)+IF(C$16&lt;$K36,$K$7,0)+IF(C$19&lt;$K36,$K$8,0)+IF(C$22&lt;$K36,$K$9,0)+IF(C$25&lt;$K36,$K$10,0)+IF(C$28&lt;$K36,$K$11,0)+IF(C$31&lt;$K36,$K$12,0)+IF(C$34&lt;$K36,$K$13,0)+IF(C$37&lt;$K36,$K$14,0)+IF(C$40&lt;$K36,$K$15,0)+IF(C$43&lt;$K36,$K$16,0)+IF(C$46&lt;$K36,$K$17,0)+IF(C$49&lt;$K36,$K$18,0)+IF(C$52&lt;$K36,$K$19,0)+IF(C$55&lt;$K36,$K$20,0)+IF(C$58&lt;$K36,$K$21,0)+IF(C$61&lt;$K36,$K$22,0)+IF(C$64&lt;$K36,$K$23,0)+IF(C$67&lt;$K36,$K$24,0))</f>
        <v>415</v>
      </c>
      <c r="M36" s="5">
        <f t="shared" ref="M36:P38" si="9">$K$25-(IF(D$4&lt;$K36,$K$3,0)+IF(D$7&lt;$K36,$K$4,0)+IF(D$10&lt;$K36,$K$5,0)+IF(D$13&lt;$K36,$K$6,0)+IF(D$16&lt;$K36,$K$7,0)+IF(D$19&lt;$K36,$K$8,0)+IF(D$22&lt;$K36,$K$9,0)+IF(D$25&lt;$K36,$K$10,0)+IF(D$28&lt;$K36,$K$11,0)+IF(D$31&lt;$K36,$K$12,0)+IF(D$34&lt;$K36,$K$13,0)+IF(D$37&lt;$K36,$K$14,0)+IF(D$40&lt;$K36,$K$15,0)+IF(D$43&lt;$K36,$K$16,0)+IF(D$46&lt;$K36,$K$17,0)+IF(D$49&lt;$K36,$K$18,0)+IF(D$52&lt;$K36,$K$19,0)+IF(D$55&lt;$K36,$K$20,0)+IF(D$58&lt;$K36,$K$21,0)+IF(D$61&lt;$K36,$K$22,0)+IF(D$64&lt;$K36,$K$23,0)+IF(D$67&lt;$K36,$K$24,0))</f>
        <v>406</v>
      </c>
      <c r="N36" s="5">
        <f t="shared" si="9"/>
        <v>0</v>
      </c>
      <c r="O36" s="5">
        <f t="shared" si="9"/>
        <v>399</v>
      </c>
      <c r="P36" s="5">
        <f t="shared" si="9"/>
        <v>414</v>
      </c>
    </row>
    <row r="37" spans="1:19" ht="15.75" thickBot="1" x14ac:dyDescent="0.3">
      <c r="A37" s="48"/>
      <c r="B37" s="12" t="s">
        <v>23</v>
      </c>
      <c r="C37" s="13">
        <v>0.68055555555555547</v>
      </c>
      <c r="D37" s="13">
        <v>0.71875</v>
      </c>
      <c r="E37" s="13">
        <v>0.5625</v>
      </c>
      <c r="F37" s="18">
        <v>0.71875</v>
      </c>
      <c r="G37" s="19">
        <v>0.68055555555555547</v>
      </c>
      <c r="J37" s="6">
        <v>0.64583333333333337</v>
      </c>
      <c r="K37" s="6">
        <v>0.68055555555555547</v>
      </c>
      <c r="L37" s="5">
        <f>$K$25-(IF(C$4&lt;$K37,$K$3,0)+IF(C$7&lt;$K37,$K$4,0)+IF(C$10&lt;$K37,$K$5,0)+IF(C$13&lt;$K37,$K$6,0)+IF(C$16&lt;$K37,$K$7,0)+IF(C$19&lt;$K37,$K$8,0)+IF(C$22&lt;$K37,$K$9,0)+IF(C$25&lt;$K37,$K$10,0)+IF(C$28&lt;$K37,$K$11,0)+IF(C$31&lt;$K37,$K$12,0)+IF(C$34&lt;$K37,$K$13,0)+IF(C$37&lt;$K37,$K$14,0)+IF(C$40&lt;$K37,$K$15,0)+IF(C$43&lt;$K37,$K$16,0)+IF(C$46&lt;$K37,$K$17,0)+IF(C$49&lt;$K37,$K$18,0)+IF(C$52&lt;$K37,$K$19,0)+IF(C$55&lt;$K37,$K$20,0)+IF(C$58&lt;$K37,$K$21,0)+IF(C$61&lt;$K37,$K$22,0)+IF(C$64&lt;$K37,$K$23,0)+IF(C$67&lt;$K37,$K$24,0))</f>
        <v>415</v>
      </c>
      <c r="M37" s="5">
        <f t="shared" si="9"/>
        <v>406</v>
      </c>
      <c r="N37" s="5">
        <f t="shared" si="9"/>
        <v>0</v>
      </c>
      <c r="O37" s="5">
        <f t="shared" si="9"/>
        <v>375</v>
      </c>
      <c r="P37" s="5">
        <f t="shared" si="9"/>
        <v>414</v>
      </c>
    </row>
    <row r="38" spans="1:19" x14ac:dyDescent="0.25">
      <c r="A38" s="46" t="s">
        <v>13</v>
      </c>
      <c r="B38" s="8" t="s">
        <v>22</v>
      </c>
      <c r="C38" s="9">
        <v>0.35416666666666669</v>
      </c>
      <c r="D38" s="9">
        <v>0.35416666666666669</v>
      </c>
      <c r="E38" s="9">
        <v>0.35416666666666669</v>
      </c>
      <c r="F38" s="9">
        <v>0.35416666666666669</v>
      </c>
      <c r="G38" s="10">
        <v>0.35416666666666669</v>
      </c>
      <c r="J38" s="6">
        <v>0.68402777777777779</v>
      </c>
      <c r="K38" s="6">
        <v>0.71875</v>
      </c>
      <c r="L38" s="5">
        <f>$K$25-(IF(C$4&lt;$K38,$K$3,0)+IF(C$7&lt;$K38,$K$4,0)+IF(C$10&lt;$K38,$K$5,0)+IF(C$13&lt;$K38,$K$6,0)+IF(C$16&lt;$K38,$K$7,0)+IF(C$19&lt;$K38,$K$8,0)+IF(C$22&lt;$K38,$K$9,0)+IF(C$25&lt;$K38,$K$10,0)+IF(C$28&lt;$K38,$K$11,0)+IF(C$31&lt;$K38,$K$12,0)+IF(C$34&lt;$K38,$K$13,0)+IF(C$37&lt;$K38,$K$14,0)+IF(C$40&lt;$K38,$K$15,0)+IF(C$43&lt;$K38,$K$16,0)+IF(C$46&lt;$K38,$K$17,0)+IF(C$49&lt;$K38,$K$18,0)+IF(C$52&lt;$K38,$K$19,0)+IF(C$55&lt;$K38,$K$20,0)+IF(C$58&lt;$K38,$K$21,0)+IF(C$61&lt;$K38,$K$22,0)+IF(C$64&lt;$K38,$K$23,0)+IF(C$67&lt;$K38,$K$24,0))</f>
        <v>310</v>
      </c>
      <c r="M38" s="5">
        <f t="shared" si="9"/>
        <v>308</v>
      </c>
      <c r="N38" s="5">
        <f t="shared" si="9"/>
        <v>0</v>
      </c>
      <c r="O38" s="5">
        <f t="shared" si="9"/>
        <v>300</v>
      </c>
      <c r="P38" s="5">
        <f t="shared" si="9"/>
        <v>184</v>
      </c>
    </row>
    <row r="39" spans="1:19" x14ac:dyDescent="0.25">
      <c r="A39" s="47"/>
      <c r="B39" s="4" t="s">
        <v>29</v>
      </c>
      <c r="C39" s="6">
        <v>0.5625</v>
      </c>
      <c r="D39" s="6">
        <v>0.52083333333333337</v>
      </c>
      <c r="E39" s="6">
        <v>0.5625</v>
      </c>
      <c r="F39" s="6">
        <v>0.52777777777777779</v>
      </c>
      <c r="G39" s="11">
        <v>0.5625</v>
      </c>
      <c r="J39" s="27">
        <v>0.72569444444444453</v>
      </c>
      <c r="K39" s="27">
        <v>0.75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</row>
    <row r="40" spans="1:19" ht="15.75" thickBot="1" x14ac:dyDescent="0.3">
      <c r="A40" s="48"/>
      <c r="B40" s="12" t="s">
        <v>23</v>
      </c>
      <c r="C40" s="13">
        <v>0.71875</v>
      </c>
      <c r="D40" s="13">
        <v>0.71875</v>
      </c>
      <c r="E40" s="6">
        <v>0.5625</v>
      </c>
      <c r="F40" s="13">
        <v>0.68055555555555547</v>
      </c>
      <c r="G40" s="14">
        <v>0.68055555555555547</v>
      </c>
      <c r="J40" s="27">
        <v>0.75</v>
      </c>
      <c r="K40" s="27">
        <v>0.79166666666666663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</row>
    <row r="41" spans="1:19" x14ac:dyDescent="0.25">
      <c r="A41" s="46" t="s">
        <v>14</v>
      </c>
      <c r="B41" s="8" t="s">
        <v>22</v>
      </c>
      <c r="C41" s="9">
        <v>0.35416666666666669</v>
      </c>
      <c r="D41" s="9">
        <v>0.35416666666666669</v>
      </c>
      <c r="E41" s="9">
        <v>0.35416666666666669</v>
      </c>
      <c r="F41" s="9">
        <v>0.35416666666666669</v>
      </c>
      <c r="G41" s="10">
        <v>0.35416666666666669</v>
      </c>
      <c r="J41" s="27">
        <v>0.79166666666666663</v>
      </c>
      <c r="K41" s="27">
        <v>0.83333333333333337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</row>
    <row r="42" spans="1:19" x14ac:dyDescent="0.25">
      <c r="A42" s="47"/>
      <c r="B42" s="4" t="s">
        <v>29</v>
      </c>
      <c r="C42" s="6">
        <v>0.52083333333333337</v>
      </c>
      <c r="D42" s="6">
        <v>0.5625</v>
      </c>
      <c r="E42" s="6">
        <v>0.5625</v>
      </c>
      <c r="F42" s="6">
        <v>0.5625</v>
      </c>
      <c r="G42" s="11">
        <v>0.5625</v>
      </c>
    </row>
    <row r="43" spans="1:19" ht="15.75" thickBot="1" x14ac:dyDescent="0.3">
      <c r="A43" s="48"/>
      <c r="B43" s="12" t="s">
        <v>23</v>
      </c>
      <c r="C43" s="13">
        <v>0.71875</v>
      </c>
      <c r="D43" s="13">
        <v>0.5625</v>
      </c>
      <c r="E43" s="13">
        <v>0.5625</v>
      </c>
      <c r="F43" s="13">
        <v>0.71875</v>
      </c>
      <c r="G43" s="14">
        <v>0.5625</v>
      </c>
      <c r="J43" s="44" t="s">
        <v>36</v>
      </c>
      <c r="K43" s="44"/>
      <c r="L43" s="44" t="s">
        <v>38</v>
      </c>
      <c r="M43" s="44"/>
      <c r="N43" s="44"/>
      <c r="O43" s="44"/>
      <c r="P43" s="44"/>
    </row>
    <row r="44" spans="1:19" x14ac:dyDescent="0.25">
      <c r="A44" s="46" t="s">
        <v>15</v>
      </c>
      <c r="B44" s="8" t="s">
        <v>22</v>
      </c>
      <c r="C44" s="9">
        <v>0.35416666666666669</v>
      </c>
      <c r="D44" s="9">
        <v>0.35416666666666669</v>
      </c>
      <c r="E44" s="9">
        <v>0.35416666666666669</v>
      </c>
      <c r="F44" s="9">
        <v>0.35416666666666669</v>
      </c>
      <c r="G44" s="10">
        <v>0.35416666666666669</v>
      </c>
      <c r="J44" s="26" t="s">
        <v>34</v>
      </c>
      <c r="K44" s="26" t="s">
        <v>35</v>
      </c>
      <c r="L44" s="26" t="s">
        <v>24</v>
      </c>
      <c r="M44" s="26" t="s">
        <v>25</v>
      </c>
      <c r="N44" s="26" t="s">
        <v>26</v>
      </c>
      <c r="O44" s="26" t="s">
        <v>27</v>
      </c>
      <c r="P44" s="26" t="s">
        <v>28</v>
      </c>
      <c r="R44">
        <v>93</v>
      </c>
      <c r="S44" s="54" t="s">
        <v>48</v>
      </c>
    </row>
    <row r="45" spans="1:19" x14ac:dyDescent="0.25">
      <c r="A45" s="47"/>
      <c r="B45" s="4" t="s">
        <v>29</v>
      </c>
      <c r="C45" s="6">
        <v>0.5625</v>
      </c>
      <c r="D45" s="6">
        <v>0.5625</v>
      </c>
      <c r="E45" s="6">
        <v>0.5625</v>
      </c>
      <c r="F45" s="6">
        <v>0.5625</v>
      </c>
      <c r="G45" s="11">
        <v>0.52083333333333337</v>
      </c>
      <c r="J45" s="7">
        <v>0.35416666666666669</v>
      </c>
      <c r="K45" s="7">
        <v>0.3888888888888889</v>
      </c>
      <c r="L45" s="39">
        <v>22</v>
      </c>
      <c r="M45" s="39">
        <v>22</v>
      </c>
      <c r="N45" s="39">
        <v>22</v>
      </c>
      <c r="O45" s="39">
        <v>22</v>
      </c>
      <c r="P45" s="39">
        <v>22</v>
      </c>
    </row>
    <row r="46" spans="1:19" ht="15.75" thickBot="1" x14ac:dyDescent="0.3">
      <c r="A46" s="48"/>
      <c r="B46" s="12" t="s">
        <v>23</v>
      </c>
      <c r="C46" s="13">
        <v>0.71875</v>
      </c>
      <c r="D46" s="13">
        <v>0.71875</v>
      </c>
      <c r="E46" s="13">
        <v>0.5625</v>
      </c>
      <c r="F46" s="13">
        <v>0.5625</v>
      </c>
      <c r="G46" s="14">
        <v>0.68055555555555547</v>
      </c>
      <c r="J46" s="6">
        <v>0.39583333333333331</v>
      </c>
      <c r="K46" s="6">
        <v>0.43055555555555558</v>
      </c>
      <c r="L46" s="39">
        <v>93</v>
      </c>
      <c r="M46" s="39">
        <v>93</v>
      </c>
      <c r="N46" s="39">
        <v>93</v>
      </c>
      <c r="O46" s="39">
        <v>93</v>
      </c>
      <c r="P46" s="39">
        <v>93</v>
      </c>
    </row>
    <row r="47" spans="1:19" x14ac:dyDescent="0.25">
      <c r="A47" s="46" t="s">
        <v>16</v>
      </c>
      <c r="B47" s="8" t="s">
        <v>22</v>
      </c>
      <c r="C47" s="9">
        <v>0.35416666666666669</v>
      </c>
      <c r="D47" s="9">
        <v>0.35416666666666669</v>
      </c>
      <c r="E47" s="9">
        <v>0.35416666666666669</v>
      </c>
      <c r="F47" s="9">
        <v>0.35416666666666669</v>
      </c>
      <c r="G47" s="10">
        <v>0.35416666666666669</v>
      </c>
      <c r="J47" s="6">
        <v>0.44444444444444442</v>
      </c>
      <c r="K47" s="6">
        <v>0.47916666666666669</v>
      </c>
      <c r="L47" s="39">
        <v>93</v>
      </c>
      <c r="M47" s="39">
        <v>93</v>
      </c>
      <c r="N47" s="39">
        <v>93</v>
      </c>
      <c r="O47" s="39">
        <v>93</v>
      </c>
      <c r="P47" s="39">
        <v>93</v>
      </c>
    </row>
    <row r="48" spans="1:19" x14ac:dyDescent="0.25">
      <c r="A48" s="47"/>
      <c r="B48" s="4" t="s">
        <v>29</v>
      </c>
      <c r="C48" s="6">
        <v>0.5625</v>
      </c>
      <c r="D48" s="6">
        <v>0.52083333333333337</v>
      </c>
      <c r="E48" s="6">
        <v>0.5625</v>
      </c>
      <c r="F48" s="6">
        <v>0.5625</v>
      </c>
      <c r="G48" s="11">
        <v>0.5625</v>
      </c>
      <c r="J48" s="6">
        <v>0.4861111111111111</v>
      </c>
      <c r="K48" s="6">
        <v>0.52083333333333337</v>
      </c>
      <c r="L48" s="39">
        <v>93</v>
      </c>
      <c r="M48" s="39">
        <v>93</v>
      </c>
      <c r="N48" s="39">
        <v>93</v>
      </c>
      <c r="O48" s="39">
        <v>93</v>
      </c>
      <c r="P48" s="39">
        <v>93</v>
      </c>
    </row>
    <row r="49" spans="1:19" ht="15.75" thickBot="1" x14ac:dyDescent="0.3">
      <c r="A49" s="48"/>
      <c r="B49" s="12" t="s">
        <v>23</v>
      </c>
      <c r="C49" s="13">
        <v>0.71875</v>
      </c>
      <c r="D49" s="13">
        <v>0.68055555555555547</v>
      </c>
      <c r="E49" s="13">
        <v>0.5625</v>
      </c>
      <c r="F49" s="13">
        <v>0.71875</v>
      </c>
      <c r="G49" s="14">
        <v>0.68055555555555547</v>
      </c>
      <c r="J49" s="6">
        <v>0.52777777777777779</v>
      </c>
      <c r="K49" s="6">
        <v>0.5625</v>
      </c>
      <c r="L49" s="39">
        <v>58</v>
      </c>
      <c r="M49" s="39">
        <v>58</v>
      </c>
      <c r="N49" s="39">
        <v>93</v>
      </c>
      <c r="O49" s="39">
        <v>58</v>
      </c>
      <c r="P49" s="39">
        <v>58</v>
      </c>
    </row>
    <row r="50" spans="1:19" x14ac:dyDescent="0.25">
      <c r="A50" s="46" t="s">
        <v>30</v>
      </c>
      <c r="B50" s="8" t="s">
        <v>22</v>
      </c>
      <c r="C50" s="9">
        <v>0.35416666666666669</v>
      </c>
      <c r="D50" s="9">
        <v>0.35416666666666669</v>
      </c>
      <c r="E50" s="9">
        <v>0.35416666666666669</v>
      </c>
      <c r="F50" s="9">
        <v>0.35416666666666669</v>
      </c>
      <c r="G50" s="10">
        <v>0.35416666666666669</v>
      </c>
      <c r="J50" s="6">
        <v>0.5625</v>
      </c>
      <c r="K50" s="6">
        <v>0.59722222222222221</v>
      </c>
      <c r="L50" s="39">
        <v>93</v>
      </c>
      <c r="M50" s="39">
        <v>93</v>
      </c>
      <c r="N50" s="39">
        <v>2</v>
      </c>
      <c r="O50" s="39">
        <v>93</v>
      </c>
      <c r="P50" s="39">
        <v>93</v>
      </c>
    </row>
    <row r="51" spans="1:19" x14ac:dyDescent="0.25">
      <c r="A51" s="47"/>
      <c r="B51" s="4" t="s">
        <v>29</v>
      </c>
      <c r="C51" s="6">
        <v>0.52083333333333337</v>
      </c>
      <c r="D51" s="6">
        <v>0.5625</v>
      </c>
      <c r="E51" s="6">
        <v>0.5625</v>
      </c>
      <c r="F51" s="6">
        <v>0.5625</v>
      </c>
      <c r="G51" s="11">
        <v>0.5625</v>
      </c>
      <c r="J51" s="6">
        <v>0.60416666666666663</v>
      </c>
      <c r="K51" s="6">
        <v>0.63888888888888895</v>
      </c>
      <c r="L51" s="39">
        <v>93</v>
      </c>
      <c r="M51" s="39">
        <v>93</v>
      </c>
      <c r="N51" s="39">
        <v>6</v>
      </c>
      <c r="O51" s="39">
        <v>93</v>
      </c>
      <c r="P51" s="39">
        <v>93</v>
      </c>
    </row>
    <row r="52" spans="1:19" ht="15.75" thickBot="1" x14ac:dyDescent="0.3">
      <c r="A52" s="48"/>
      <c r="B52" s="12" t="s">
        <v>23</v>
      </c>
      <c r="C52" s="13">
        <v>0.68055555555555547</v>
      </c>
      <c r="D52" s="13">
        <v>0.71875</v>
      </c>
      <c r="E52" s="13">
        <v>0.5625</v>
      </c>
      <c r="F52" s="13">
        <v>0.5625</v>
      </c>
      <c r="G52" s="14">
        <v>0.71875</v>
      </c>
      <c r="J52" s="6">
        <v>0.64583333333333337</v>
      </c>
      <c r="K52" s="6">
        <v>0.68055555555555547</v>
      </c>
      <c r="L52" s="39">
        <v>56</v>
      </c>
      <c r="M52" s="39">
        <v>56</v>
      </c>
      <c r="N52" s="39">
        <v>6</v>
      </c>
      <c r="O52" s="39">
        <v>56</v>
      </c>
      <c r="P52" s="39">
        <v>56</v>
      </c>
    </row>
    <row r="53" spans="1:19" x14ac:dyDescent="0.25">
      <c r="A53" s="46" t="s">
        <v>17</v>
      </c>
      <c r="B53" s="8" t="s">
        <v>22</v>
      </c>
      <c r="C53" s="9">
        <v>0.35416666666666669</v>
      </c>
      <c r="D53" s="9">
        <v>0.39583333333333331</v>
      </c>
      <c r="E53" s="9">
        <v>0.35416666666666669</v>
      </c>
      <c r="F53" s="9">
        <v>0.35416666666666669</v>
      </c>
      <c r="G53" s="10">
        <v>0.35416666666666669</v>
      </c>
      <c r="J53" s="6">
        <v>0.68402777777777779</v>
      </c>
      <c r="K53" s="6">
        <v>0.71875</v>
      </c>
      <c r="L53" s="39">
        <v>22</v>
      </c>
      <c r="M53" s="39">
        <v>22</v>
      </c>
      <c r="N53" s="39">
        <v>6</v>
      </c>
      <c r="O53" s="39">
        <v>22</v>
      </c>
      <c r="P53" s="39">
        <v>22</v>
      </c>
    </row>
    <row r="54" spans="1:19" x14ac:dyDescent="0.25">
      <c r="A54" s="47"/>
      <c r="B54" s="4" t="s">
        <v>29</v>
      </c>
      <c r="C54" s="6">
        <v>0.5625</v>
      </c>
      <c r="D54" s="6">
        <v>0.5625</v>
      </c>
      <c r="E54" s="6">
        <v>0.5625</v>
      </c>
      <c r="F54" s="6">
        <v>0.52083333333333337</v>
      </c>
      <c r="G54" s="11">
        <v>0.5625</v>
      </c>
      <c r="J54" s="27">
        <v>0.72569444444444453</v>
      </c>
      <c r="K54" s="27">
        <v>0.75</v>
      </c>
      <c r="L54" s="40">
        <v>6</v>
      </c>
      <c r="M54" s="40">
        <v>6</v>
      </c>
      <c r="N54" s="40">
        <v>6</v>
      </c>
      <c r="O54" s="40">
        <v>6</v>
      </c>
      <c r="P54" s="40">
        <v>6</v>
      </c>
    </row>
    <row r="55" spans="1:19" ht="15.75" thickBot="1" x14ac:dyDescent="0.3">
      <c r="A55" s="48"/>
      <c r="B55" s="12" t="s">
        <v>23</v>
      </c>
      <c r="C55" s="13">
        <v>0.71875</v>
      </c>
      <c r="D55" s="13">
        <v>0.71875</v>
      </c>
      <c r="E55" s="13">
        <v>0.5625</v>
      </c>
      <c r="F55" s="13">
        <v>0.71875</v>
      </c>
      <c r="G55" s="14">
        <v>0.71875</v>
      </c>
      <c r="J55" s="27">
        <v>0.75</v>
      </c>
      <c r="K55" s="27">
        <v>0.79166666666666663</v>
      </c>
      <c r="L55" s="40">
        <v>6</v>
      </c>
      <c r="M55" s="40">
        <v>6</v>
      </c>
      <c r="N55" s="40">
        <v>6</v>
      </c>
      <c r="O55" s="40">
        <v>6</v>
      </c>
      <c r="P55" s="40">
        <v>6</v>
      </c>
    </row>
    <row r="56" spans="1:19" x14ac:dyDescent="0.25">
      <c r="A56" s="46" t="s">
        <v>18</v>
      </c>
      <c r="B56" s="8" t="s">
        <v>22</v>
      </c>
      <c r="C56" s="9">
        <v>0.35416666666666669</v>
      </c>
      <c r="D56" s="9">
        <v>0.35416666666666669</v>
      </c>
      <c r="E56" s="9">
        <v>0.35416666666666669</v>
      </c>
      <c r="F56" s="9">
        <v>0.35416666666666669</v>
      </c>
      <c r="G56" s="10">
        <v>0.35416666666666669</v>
      </c>
      <c r="J56" s="27">
        <v>0.79166666666666663</v>
      </c>
      <c r="K56" s="27">
        <v>0.83333333333333337</v>
      </c>
      <c r="L56" s="40">
        <v>6</v>
      </c>
      <c r="M56" s="40">
        <v>6</v>
      </c>
      <c r="N56" s="40">
        <v>6</v>
      </c>
      <c r="O56" s="40">
        <v>6</v>
      </c>
      <c r="P56" s="40">
        <v>6</v>
      </c>
    </row>
    <row r="57" spans="1:19" x14ac:dyDescent="0.25">
      <c r="A57" s="47"/>
      <c r="B57" s="4" t="s">
        <v>29</v>
      </c>
      <c r="C57" s="6">
        <v>0.52083333333333337</v>
      </c>
      <c r="D57" s="6">
        <v>0.52083333333333337</v>
      </c>
      <c r="E57" s="6">
        <v>0.5625</v>
      </c>
      <c r="F57" s="6">
        <v>0.52083333333333337</v>
      </c>
      <c r="G57" s="11">
        <v>0.52083333333333337</v>
      </c>
    </row>
    <row r="58" spans="1:19" ht="15.75" thickBot="1" x14ac:dyDescent="0.3">
      <c r="A58" s="48"/>
      <c r="B58" s="12" t="s">
        <v>23</v>
      </c>
      <c r="C58" s="13">
        <v>0.71875</v>
      </c>
      <c r="D58" s="13">
        <v>0.71875</v>
      </c>
      <c r="E58" s="13">
        <v>0.5625</v>
      </c>
      <c r="F58" s="13">
        <v>0.71875</v>
      </c>
      <c r="G58" s="14">
        <v>0.71875</v>
      </c>
      <c r="J58" s="44" t="s">
        <v>36</v>
      </c>
      <c r="K58" s="44"/>
      <c r="L58" s="44" t="s">
        <v>39</v>
      </c>
      <c r="M58" s="44"/>
      <c r="N58" s="44"/>
      <c r="O58" s="44"/>
      <c r="P58" s="44"/>
    </row>
    <row r="59" spans="1:19" x14ac:dyDescent="0.25">
      <c r="A59" s="46" t="s">
        <v>19</v>
      </c>
      <c r="B59" s="8" t="s">
        <v>22</v>
      </c>
      <c r="C59" s="9">
        <v>0.35416666666666669</v>
      </c>
      <c r="D59" s="9">
        <v>0.35416666666666669</v>
      </c>
      <c r="E59" s="9">
        <v>0.35416666666666669</v>
      </c>
      <c r="F59" s="9">
        <v>0.35416666666666669</v>
      </c>
      <c r="G59" s="10">
        <v>0.35416666666666669</v>
      </c>
      <c r="J59" s="26" t="s">
        <v>34</v>
      </c>
      <c r="K59" s="26" t="s">
        <v>35</v>
      </c>
      <c r="L59" s="26" t="s">
        <v>24</v>
      </c>
      <c r="M59" s="26" t="s">
        <v>25</v>
      </c>
      <c r="N59" s="26" t="s">
        <v>26</v>
      </c>
      <c r="O59" s="26" t="s">
        <v>27</v>
      </c>
      <c r="P59" s="26" t="s">
        <v>28</v>
      </c>
      <c r="R59">
        <v>42</v>
      </c>
      <c r="S59" s="54" t="s">
        <v>49</v>
      </c>
    </row>
    <row r="60" spans="1:19" x14ac:dyDescent="0.25">
      <c r="A60" s="47"/>
      <c r="B60" s="4" t="s">
        <v>29</v>
      </c>
      <c r="C60" s="6">
        <v>0.5625</v>
      </c>
      <c r="D60" s="6">
        <v>0.5625</v>
      </c>
      <c r="E60" s="6">
        <v>0.5625</v>
      </c>
      <c r="F60" s="6">
        <v>0.5625</v>
      </c>
      <c r="G60" s="11">
        <v>0.5625</v>
      </c>
      <c r="J60" s="7">
        <v>0.35416666666666669</v>
      </c>
      <c r="K60" s="7">
        <v>0.3888888888888889</v>
      </c>
      <c r="L60" s="39">
        <f>11+26</f>
        <v>37</v>
      </c>
      <c r="M60" s="39">
        <v>22</v>
      </c>
      <c r="N60" s="39">
        <v>22</v>
      </c>
      <c r="O60" s="39">
        <v>22</v>
      </c>
      <c r="P60" s="39">
        <v>22</v>
      </c>
    </row>
    <row r="61" spans="1:19" ht="15.75" thickBot="1" x14ac:dyDescent="0.3">
      <c r="A61" s="48"/>
      <c r="B61" s="12" t="s">
        <v>23</v>
      </c>
      <c r="C61" s="13">
        <v>0.71875</v>
      </c>
      <c r="D61" s="13">
        <v>0.71875</v>
      </c>
      <c r="E61" s="13">
        <v>0.5625</v>
      </c>
      <c r="F61" s="13">
        <v>0.71875</v>
      </c>
      <c r="G61" s="14">
        <v>0.71875</v>
      </c>
      <c r="J61" s="6">
        <v>0.39583333333333331</v>
      </c>
      <c r="K61" s="6">
        <v>0.43055555555555558</v>
      </c>
      <c r="L61" s="39">
        <f>11+31</f>
        <v>42</v>
      </c>
      <c r="M61" s="39">
        <f t="shared" ref="M61:P63" si="10">11+31</f>
        <v>42</v>
      </c>
      <c r="N61" s="39">
        <f t="shared" si="10"/>
        <v>42</v>
      </c>
      <c r="O61" s="39">
        <f t="shared" si="10"/>
        <v>42</v>
      </c>
      <c r="P61" s="39">
        <f t="shared" si="10"/>
        <v>42</v>
      </c>
    </row>
    <row r="62" spans="1:19" x14ac:dyDescent="0.25">
      <c r="A62" s="46" t="s">
        <v>20</v>
      </c>
      <c r="B62" s="8" t="s">
        <v>22</v>
      </c>
      <c r="C62" s="9">
        <v>0.35416666666666669</v>
      </c>
      <c r="D62" s="9">
        <v>0.35416666666666669</v>
      </c>
      <c r="E62" s="9">
        <v>0.35416666666666669</v>
      </c>
      <c r="F62" s="9">
        <v>0.35416666666666669</v>
      </c>
      <c r="G62" s="10">
        <v>0.35416666666666669</v>
      </c>
      <c r="J62" s="6">
        <v>0.44444444444444442</v>
      </c>
      <c r="K62" s="6">
        <v>0.47916666666666669</v>
      </c>
      <c r="L62" s="39">
        <f>11+31</f>
        <v>42</v>
      </c>
      <c r="M62" s="39">
        <f t="shared" si="10"/>
        <v>42</v>
      </c>
      <c r="N62" s="39">
        <f t="shared" si="10"/>
        <v>42</v>
      </c>
      <c r="O62" s="39">
        <f t="shared" si="10"/>
        <v>42</v>
      </c>
      <c r="P62" s="39">
        <f t="shared" si="10"/>
        <v>42</v>
      </c>
    </row>
    <row r="63" spans="1:19" x14ac:dyDescent="0.25">
      <c r="A63" s="47"/>
      <c r="B63" s="4" t="s">
        <v>29</v>
      </c>
      <c r="C63" s="6">
        <v>0.5625</v>
      </c>
      <c r="D63" s="6">
        <v>0.5625</v>
      </c>
      <c r="E63" s="6">
        <v>0.5625</v>
      </c>
      <c r="F63" s="6">
        <v>0.5625</v>
      </c>
      <c r="G63" s="11">
        <v>0.5625</v>
      </c>
      <c r="J63" s="6">
        <v>0.4861111111111111</v>
      </c>
      <c r="K63" s="6">
        <v>0.52083333333333337</v>
      </c>
      <c r="L63" s="39">
        <f>11+31</f>
        <v>42</v>
      </c>
      <c r="M63" s="39">
        <f t="shared" si="10"/>
        <v>42</v>
      </c>
      <c r="N63" s="39">
        <f t="shared" si="10"/>
        <v>42</v>
      </c>
      <c r="O63" s="39">
        <f t="shared" si="10"/>
        <v>42</v>
      </c>
      <c r="P63" s="39">
        <f t="shared" si="10"/>
        <v>42</v>
      </c>
    </row>
    <row r="64" spans="1:19" ht="15.75" thickBot="1" x14ac:dyDescent="0.3">
      <c r="A64" s="48"/>
      <c r="B64" s="12" t="s">
        <v>23</v>
      </c>
      <c r="C64" s="13">
        <v>0.5625</v>
      </c>
      <c r="D64" s="13">
        <v>0.5625</v>
      </c>
      <c r="E64" s="13">
        <v>0.5625</v>
      </c>
      <c r="F64" s="13">
        <v>0.63888888888888895</v>
      </c>
      <c r="G64" s="14">
        <v>0.5625</v>
      </c>
      <c r="J64" s="6">
        <v>0.52777777777777779</v>
      </c>
      <c r="K64" s="6">
        <v>0.5625</v>
      </c>
      <c r="L64" s="39">
        <v>13</v>
      </c>
      <c r="M64" s="39">
        <v>13</v>
      </c>
      <c r="N64" s="39">
        <v>13</v>
      </c>
      <c r="O64" s="39">
        <v>13</v>
      </c>
      <c r="P64" s="39">
        <v>13</v>
      </c>
    </row>
    <row r="65" spans="1:17" x14ac:dyDescent="0.25">
      <c r="A65" s="46" t="s">
        <v>21</v>
      </c>
      <c r="B65" s="8" t="s">
        <v>22</v>
      </c>
      <c r="C65" s="9">
        <v>0.35416666666666669</v>
      </c>
      <c r="D65" s="9">
        <v>0.35416666666666669</v>
      </c>
      <c r="E65" s="9">
        <v>0.35416666666666669</v>
      </c>
      <c r="F65" s="9">
        <v>0.35416666666666669</v>
      </c>
      <c r="G65" s="10">
        <v>0.35416666666666669</v>
      </c>
      <c r="J65" s="6">
        <v>0.5625</v>
      </c>
      <c r="K65" s="6">
        <v>0.59722222222222221</v>
      </c>
      <c r="L65" s="39">
        <v>13</v>
      </c>
      <c r="M65" s="39">
        <v>13</v>
      </c>
      <c r="N65" s="39">
        <v>13</v>
      </c>
      <c r="O65" s="39">
        <v>13</v>
      </c>
      <c r="P65" s="39">
        <v>13</v>
      </c>
    </row>
    <row r="66" spans="1:17" x14ac:dyDescent="0.25">
      <c r="A66" s="47"/>
      <c r="B66" s="4" t="s">
        <v>29</v>
      </c>
      <c r="C66" s="6">
        <v>0.52083333333333337</v>
      </c>
      <c r="D66" s="6">
        <v>0.52083333333333337</v>
      </c>
      <c r="E66" s="6">
        <v>0.5625</v>
      </c>
      <c r="F66" s="6">
        <v>0.52083333333333337</v>
      </c>
      <c r="G66" s="11">
        <v>0.52083333333333337</v>
      </c>
      <c r="J66" s="6">
        <v>0.60416666666666663</v>
      </c>
      <c r="K66" s="6">
        <v>0.63888888888888895</v>
      </c>
      <c r="L66" s="39">
        <v>42</v>
      </c>
      <c r="M66" s="39">
        <v>42</v>
      </c>
      <c r="N66" s="39">
        <v>42</v>
      </c>
      <c r="O66" s="39">
        <v>42</v>
      </c>
      <c r="P66" s="39">
        <v>42</v>
      </c>
    </row>
    <row r="67" spans="1:17" ht="15.75" thickBot="1" x14ac:dyDescent="0.3">
      <c r="A67" s="48"/>
      <c r="B67" s="12" t="s">
        <v>23</v>
      </c>
      <c r="C67" s="13">
        <v>0.71875</v>
      </c>
      <c r="D67" s="13">
        <v>0.71875</v>
      </c>
      <c r="E67" s="13">
        <v>0.5625</v>
      </c>
      <c r="F67" s="13">
        <v>0.71875</v>
      </c>
      <c r="G67" s="14">
        <v>0.71875</v>
      </c>
      <c r="J67" s="6">
        <v>0.64583333333333337</v>
      </c>
      <c r="K67" s="6">
        <v>0.68055555555555547</v>
      </c>
      <c r="L67" s="39">
        <v>42</v>
      </c>
      <c r="M67" s="39">
        <v>42</v>
      </c>
      <c r="N67" s="39">
        <v>42</v>
      </c>
      <c r="O67" s="39">
        <v>42</v>
      </c>
      <c r="P67" s="39">
        <v>42</v>
      </c>
    </row>
    <row r="68" spans="1:17" x14ac:dyDescent="0.25">
      <c r="J68" s="6">
        <v>0.68402777777777779</v>
      </c>
      <c r="K68" s="6">
        <v>0.71875</v>
      </c>
      <c r="L68" s="39">
        <f>31-6+11</f>
        <v>36</v>
      </c>
      <c r="M68" s="39">
        <f t="shared" ref="M68:P68" si="11">31-6+11</f>
        <v>36</v>
      </c>
      <c r="N68" s="39">
        <f t="shared" si="11"/>
        <v>36</v>
      </c>
      <c r="O68" s="39">
        <f t="shared" si="11"/>
        <v>36</v>
      </c>
      <c r="P68" s="39">
        <f t="shared" si="11"/>
        <v>36</v>
      </c>
    </row>
    <row r="69" spans="1:17" x14ac:dyDescent="0.25">
      <c r="J69" s="27">
        <v>0.72569444444444453</v>
      </c>
      <c r="K69" s="27">
        <v>0.75</v>
      </c>
      <c r="L69" s="25">
        <v>3</v>
      </c>
      <c r="M69" s="25">
        <v>3</v>
      </c>
      <c r="N69" s="25">
        <v>3</v>
      </c>
      <c r="O69" s="25">
        <v>3</v>
      </c>
      <c r="P69" s="25">
        <v>3</v>
      </c>
    </row>
    <row r="70" spans="1:17" x14ac:dyDescent="0.25">
      <c r="J70" s="27">
        <v>0.75</v>
      </c>
      <c r="K70" s="27">
        <v>0.79166666666666663</v>
      </c>
      <c r="L70" s="25">
        <v>1</v>
      </c>
      <c r="M70" s="25">
        <v>1</v>
      </c>
      <c r="N70" s="25">
        <v>1</v>
      </c>
      <c r="O70" s="25">
        <v>1</v>
      </c>
      <c r="P70" s="25">
        <v>1</v>
      </c>
    </row>
    <row r="71" spans="1:17" x14ac:dyDescent="0.25">
      <c r="J71" s="27">
        <v>0.79166666666666663</v>
      </c>
      <c r="K71" s="27">
        <v>0.83333333333333337</v>
      </c>
      <c r="L71" s="25">
        <v>1</v>
      </c>
      <c r="M71" s="25">
        <v>1</v>
      </c>
      <c r="N71" s="25">
        <v>1</v>
      </c>
      <c r="O71" s="25">
        <v>1</v>
      </c>
      <c r="P71" s="25">
        <v>1</v>
      </c>
    </row>
    <row r="73" spans="1:17" x14ac:dyDescent="0.25">
      <c r="J73" s="44" t="s">
        <v>36</v>
      </c>
      <c r="K73" s="44"/>
      <c r="L73" s="44" t="s">
        <v>40</v>
      </c>
      <c r="M73" s="44"/>
      <c r="N73" s="44"/>
      <c r="O73" s="44"/>
      <c r="P73" s="44"/>
      <c r="Q73" s="4"/>
    </row>
    <row r="74" spans="1:17" x14ac:dyDescent="0.25">
      <c r="J74" s="26" t="s">
        <v>34</v>
      </c>
      <c r="K74" s="26" t="s">
        <v>35</v>
      </c>
      <c r="L74" s="42" t="s">
        <v>24</v>
      </c>
      <c r="M74" s="42" t="s">
        <v>25</v>
      </c>
      <c r="N74" s="42" t="s">
        <v>26</v>
      </c>
      <c r="O74" s="42" t="s">
        <v>27</v>
      </c>
      <c r="P74" s="42" t="s">
        <v>28</v>
      </c>
      <c r="Q74" s="41" t="s">
        <v>43</v>
      </c>
    </row>
    <row r="75" spans="1:17" x14ac:dyDescent="0.25">
      <c r="J75" s="7">
        <v>0.35416666666666669</v>
      </c>
      <c r="K75" s="7">
        <v>0.3888888888888889</v>
      </c>
      <c r="L75" s="39">
        <f>L30+L45+L60</f>
        <v>536</v>
      </c>
      <c r="M75" s="39">
        <f t="shared" ref="M75:P75" si="12">M30+M45+M60</f>
        <v>493</v>
      </c>
      <c r="N75" s="39">
        <f t="shared" si="12"/>
        <v>521</v>
      </c>
      <c r="O75" s="39">
        <f t="shared" si="12"/>
        <v>521</v>
      </c>
      <c r="P75" s="39">
        <f t="shared" si="12"/>
        <v>521</v>
      </c>
      <c r="Q75" s="43">
        <f>AVERAGE(L75:P75)</f>
        <v>518.4</v>
      </c>
    </row>
    <row r="76" spans="1:17" x14ac:dyDescent="0.25">
      <c r="J76" s="6">
        <v>0.39583333333333331</v>
      </c>
      <c r="K76" s="6">
        <v>0.43055555555555558</v>
      </c>
      <c r="L76" s="39">
        <f t="shared" ref="L76:P86" si="13">L31+L46+L61</f>
        <v>612</v>
      </c>
      <c r="M76" s="39">
        <f t="shared" si="13"/>
        <v>612</v>
      </c>
      <c r="N76" s="39">
        <f t="shared" si="13"/>
        <v>612</v>
      </c>
      <c r="O76" s="39">
        <f t="shared" si="13"/>
        <v>612</v>
      </c>
      <c r="P76" s="39">
        <f t="shared" si="13"/>
        <v>612</v>
      </c>
      <c r="Q76" s="43">
        <f t="shared" ref="Q76:Q86" si="14">AVERAGE(L76:P76)</f>
        <v>612</v>
      </c>
    </row>
    <row r="77" spans="1:17" x14ac:dyDescent="0.25">
      <c r="J77" s="6">
        <v>0.44444444444444442</v>
      </c>
      <c r="K77" s="6">
        <v>0.47916666666666669</v>
      </c>
      <c r="L77" s="39">
        <f t="shared" si="13"/>
        <v>612</v>
      </c>
      <c r="M77" s="39">
        <f t="shared" si="13"/>
        <v>612</v>
      </c>
      <c r="N77" s="39">
        <f t="shared" si="13"/>
        <v>612</v>
      </c>
      <c r="O77" s="39">
        <f t="shared" si="13"/>
        <v>612</v>
      </c>
      <c r="P77" s="39">
        <f t="shared" si="13"/>
        <v>612</v>
      </c>
      <c r="Q77" s="43">
        <f t="shared" si="14"/>
        <v>612</v>
      </c>
    </row>
    <row r="78" spans="1:17" x14ac:dyDescent="0.25">
      <c r="J78" s="6">
        <v>0.4861111111111111</v>
      </c>
      <c r="K78" s="6">
        <v>0.52083333333333337</v>
      </c>
      <c r="L78" s="39">
        <f t="shared" si="13"/>
        <v>612</v>
      </c>
      <c r="M78" s="39">
        <f t="shared" si="13"/>
        <v>612</v>
      </c>
      <c r="N78" s="39">
        <f t="shared" si="13"/>
        <v>612</v>
      </c>
      <c r="O78" s="39">
        <f t="shared" si="13"/>
        <v>612</v>
      </c>
      <c r="P78" s="39">
        <f t="shared" si="13"/>
        <v>612</v>
      </c>
      <c r="Q78" s="43">
        <f t="shared" si="14"/>
        <v>612</v>
      </c>
    </row>
    <row r="79" spans="1:17" x14ac:dyDescent="0.25">
      <c r="J79" s="6">
        <v>0.52777777777777779</v>
      </c>
      <c r="K79" s="6">
        <v>0.5625</v>
      </c>
      <c r="L79" s="39">
        <f t="shared" si="13"/>
        <v>405</v>
      </c>
      <c r="M79" s="39">
        <f t="shared" si="13"/>
        <v>363</v>
      </c>
      <c r="N79" s="39">
        <f t="shared" si="13"/>
        <v>583</v>
      </c>
      <c r="O79" s="39">
        <f t="shared" si="13"/>
        <v>418</v>
      </c>
      <c r="P79" s="39">
        <f t="shared" si="13"/>
        <v>441</v>
      </c>
      <c r="Q79" s="43">
        <f t="shared" si="14"/>
        <v>442</v>
      </c>
    </row>
    <row r="80" spans="1:17" x14ac:dyDescent="0.25">
      <c r="J80" s="6">
        <v>0.5625</v>
      </c>
      <c r="K80" s="6">
        <v>0.59722222222222221</v>
      </c>
      <c r="L80" s="39">
        <f t="shared" si="13"/>
        <v>413</v>
      </c>
      <c r="M80" s="39">
        <f t="shared" si="13"/>
        <v>291</v>
      </c>
      <c r="N80" s="39">
        <f t="shared" si="13"/>
        <v>15</v>
      </c>
      <c r="O80" s="39">
        <f t="shared" si="13"/>
        <v>260</v>
      </c>
      <c r="P80" s="39">
        <f t="shared" si="13"/>
        <v>240</v>
      </c>
      <c r="Q80" s="43">
        <f t="shared" si="14"/>
        <v>243.8</v>
      </c>
    </row>
    <row r="81" spans="10:17" x14ac:dyDescent="0.25">
      <c r="J81" s="6">
        <v>0.60416666666666663</v>
      </c>
      <c r="K81" s="6">
        <v>0.63888888888888895</v>
      </c>
      <c r="L81" s="39">
        <f t="shared" si="13"/>
        <v>550</v>
      </c>
      <c r="M81" s="39">
        <f t="shared" si="13"/>
        <v>541</v>
      </c>
      <c r="N81" s="39">
        <f t="shared" si="13"/>
        <v>48</v>
      </c>
      <c r="O81" s="39">
        <f t="shared" si="13"/>
        <v>534</v>
      </c>
      <c r="P81" s="39">
        <f t="shared" si="13"/>
        <v>549</v>
      </c>
      <c r="Q81" s="43">
        <f t="shared" si="14"/>
        <v>444.4</v>
      </c>
    </row>
    <row r="82" spans="10:17" x14ac:dyDescent="0.25">
      <c r="J82" s="6">
        <v>0.64583333333333337</v>
      </c>
      <c r="K82" s="6">
        <v>0.68055555555555547</v>
      </c>
      <c r="L82" s="39">
        <f t="shared" si="13"/>
        <v>513</v>
      </c>
      <c r="M82" s="39">
        <f t="shared" si="13"/>
        <v>504</v>
      </c>
      <c r="N82" s="39">
        <f t="shared" si="13"/>
        <v>48</v>
      </c>
      <c r="O82" s="39">
        <f t="shared" si="13"/>
        <v>473</v>
      </c>
      <c r="P82" s="39">
        <f t="shared" si="13"/>
        <v>512</v>
      </c>
      <c r="Q82" s="43">
        <f t="shared" si="14"/>
        <v>410</v>
      </c>
    </row>
    <row r="83" spans="10:17" x14ac:dyDescent="0.25">
      <c r="J83" s="6">
        <v>0.68402777777777779</v>
      </c>
      <c r="K83" s="6">
        <v>0.71875</v>
      </c>
      <c r="L83" s="39">
        <f t="shared" si="13"/>
        <v>368</v>
      </c>
      <c r="M83" s="39">
        <f t="shared" si="13"/>
        <v>366</v>
      </c>
      <c r="N83" s="39">
        <f t="shared" si="13"/>
        <v>42</v>
      </c>
      <c r="O83" s="39">
        <f t="shared" si="13"/>
        <v>358</v>
      </c>
      <c r="P83" s="39">
        <f t="shared" si="13"/>
        <v>242</v>
      </c>
      <c r="Q83" s="43">
        <f t="shared" si="14"/>
        <v>275.2</v>
      </c>
    </row>
    <row r="84" spans="10:17" x14ac:dyDescent="0.25">
      <c r="J84" s="27">
        <v>0.72569444444444453</v>
      </c>
      <c r="K84" s="27">
        <v>0.75</v>
      </c>
      <c r="L84" s="39">
        <f t="shared" si="13"/>
        <v>9</v>
      </c>
      <c r="M84" s="39">
        <f t="shared" si="13"/>
        <v>9</v>
      </c>
      <c r="N84" s="39">
        <f t="shared" si="13"/>
        <v>9</v>
      </c>
      <c r="O84" s="39">
        <f t="shared" si="13"/>
        <v>9</v>
      </c>
      <c r="P84" s="39">
        <f t="shared" si="13"/>
        <v>9</v>
      </c>
      <c r="Q84" s="43">
        <f t="shared" si="14"/>
        <v>9</v>
      </c>
    </row>
    <row r="85" spans="10:17" x14ac:dyDescent="0.25">
      <c r="J85" s="27">
        <v>0.75</v>
      </c>
      <c r="K85" s="27">
        <v>0.79166666666666663</v>
      </c>
      <c r="L85" s="39">
        <f t="shared" si="13"/>
        <v>7</v>
      </c>
      <c r="M85" s="39">
        <f t="shared" si="13"/>
        <v>7</v>
      </c>
      <c r="N85" s="39">
        <f t="shared" si="13"/>
        <v>7</v>
      </c>
      <c r="O85" s="39">
        <f t="shared" si="13"/>
        <v>7</v>
      </c>
      <c r="P85" s="39">
        <f t="shared" si="13"/>
        <v>7</v>
      </c>
      <c r="Q85" s="43">
        <f t="shared" si="14"/>
        <v>7</v>
      </c>
    </row>
    <row r="86" spans="10:17" x14ac:dyDescent="0.25">
      <c r="J86" s="27">
        <v>0.79166666666666663</v>
      </c>
      <c r="K86" s="27">
        <v>0.83333333333333337</v>
      </c>
      <c r="L86" s="39">
        <f t="shared" si="13"/>
        <v>7</v>
      </c>
      <c r="M86" s="39">
        <f t="shared" si="13"/>
        <v>7</v>
      </c>
      <c r="N86" s="39">
        <f t="shared" si="13"/>
        <v>7</v>
      </c>
      <c r="O86" s="39">
        <f t="shared" si="13"/>
        <v>7</v>
      </c>
      <c r="P86" s="39">
        <f t="shared" si="13"/>
        <v>7</v>
      </c>
      <c r="Q86" s="43">
        <f t="shared" si="14"/>
        <v>7</v>
      </c>
    </row>
    <row r="88" spans="10:17" x14ac:dyDescent="0.25">
      <c r="J88" s="45" t="s">
        <v>41</v>
      </c>
      <c r="K88" s="45"/>
      <c r="L88" s="45"/>
      <c r="M88" s="33">
        <f>MAX(L75:P86)</f>
        <v>612</v>
      </c>
    </row>
    <row r="90" spans="10:17" x14ac:dyDescent="0.25">
      <c r="J90" s="44" t="s">
        <v>36</v>
      </c>
      <c r="K90" s="44"/>
      <c r="L90" s="44" t="s">
        <v>42</v>
      </c>
      <c r="M90" s="44"/>
      <c r="N90" s="44"/>
      <c r="O90" s="44"/>
      <c r="P90" s="44"/>
      <c r="Q90" s="44"/>
    </row>
    <row r="91" spans="10:17" x14ac:dyDescent="0.25">
      <c r="J91" s="26" t="s">
        <v>34</v>
      </c>
      <c r="K91" s="26" t="s">
        <v>35</v>
      </c>
      <c r="L91" s="26" t="s">
        <v>24</v>
      </c>
      <c r="M91" s="26" t="s">
        <v>25</v>
      </c>
      <c r="N91" s="26" t="s">
        <v>26</v>
      </c>
      <c r="O91" s="26" t="s">
        <v>27</v>
      </c>
      <c r="P91" s="26" t="s">
        <v>28</v>
      </c>
      <c r="Q91" s="41" t="s">
        <v>43</v>
      </c>
    </row>
    <row r="92" spans="10:17" x14ac:dyDescent="0.25">
      <c r="J92" s="7">
        <v>0.35416666666666669</v>
      </c>
      <c r="K92" s="7">
        <v>0.3888888888888889</v>
      </c>
      <c r="L92" s="38">
        <f>L75/$M$88</f>
        <v>0.87581699346405228</v>
      </c>
      <c r="M92" s="38">
        <f>M75/$M$88</f>
        <v>0.80555555555555558</v>
      </c>
      <c r="N92" s="38">
        <f t="shared" ref="N92:P92" si="15">N75/$M$88</f>
        <v>0.85130718954248363</v>
      </c>
      <c r="O92" s="38">
        <f t="shared" si="15"/>
        <v>0.85130718954248363</v>
      </c>
      <c r="P92" s="38">
        <f t="shared" si="15"/>
        <v>0.85130718954248363</v>
      </c>
      <c r="Q92" s="38">
        <f>AVERAGE(L92:P92)</f>
        <v>0.84705882352941175</v>
      </c>
    </row>
    <row r="93" spans="10:17" x14ac:dyDescent="0.25">
      <c r="J93" s="6">
        <v>0.39583333333333331</v>
      </c>
      <c r="K93" s="6">
        <v>0.43055555555555558</v>
      </c>
      <c r="L93" s="38">
        <f t="shared" ref="L93:M103" si="16">L76/$M$88</f>
        <v>1</v>
      </c>
      <c r="M93" s="38">
        <f t="shared" si="16"/>
        <v>1</v>
      </c>
      <c r="N93" s="38">
        <f t="shared" ref="N93:P93" si="17">N76/$M$88</f>
        <v>1</v>
      </c>
      <c r="O93" s="38">
        <f t="shared" si="17"/>
        <v>1</v>
      </c>
      <c r="P93" s="38">
        <f t="shared" si="17"/>
        <v>1</v>
      </c>
      <c r="Q93" s="38">
        <f t="shared" ref="Q93:Q103" si="18">AVERAGE(L93:P93)</f>
        <v>1</v>
      </c>
    </row>
    <row r="94" spans="10:17" x14ac:dyDescent="0.25">
      <c r="J94" s="6">
        <v>0.44444444444444442</v>
      </c>
      <c r="K94" s="6">
        <v>0.47916666666666669</v>
      </c>
      <c r="L94" s="38">
        <f t="shared" si="16"/>
        <v>1</v>
      </c>
      <c r="M94" s="38">
        <f t="shared" si="16"/>
        <v>1</v>
      </c>
      <c r="N94" s="38">
        <f t="shared" ref="N94:P94" si="19">N77/$M$88</f>
        <v>1</v>
      </c>
      <c r="O94" s="38">
        <f t="shared" si="19"/>
        <v>1</v>
      </c>
      <c r="P94" s="38">
        <f t="shared" si="19"/>
        <v>1</v>
      </c>
      <c r="Q94" s="38">
        <f t="shared" si="18"/>
        <v>1</v>
      </c>
    </row>
    <row r="95" spans="10:17" x14ac:dyDescent="0.25">
      <c r="J95" s="6">
        <v>0.4861111111111111</v>
      </c>
      <c r="K95" s="6">
        <v>0.52083333333333337</v>
      </c>
      <c r="L95" s="38">
        <f t="shared" si="16"/>
        <v>1</v>
      </c>
      <c r="M95" s="38">
        <f t="shared" si="16"/>
        <v>1</v>
      </c>
      <c r="N95" s="38">
        <f t="shared" ref="N95:P95" si="20">N78/$M$88</f>
        <v>1</v>
      </c>
      <c r="O95" s="38">
        <f t="shared" si="20"/>
        <v>1</v>
      </c>
      <c r="P95" s="38">
        <f t="shared" si="20"/>
        <v>1</v>
      </c>
      <c r="Q95" s="38">
        <f t="shared" si="18"/>
        <v>1</v>
      </c>
    </row>
    <row r="96" spans="10:17" x14ac:dyDescent="0.25">
      <c r="J96" s="6">
        <v>0.52777777777777779</v>
      </c>
      <c r="K96" s="6">
        <v>0.5625</v>
      </c>
      <c r="L96" s="38">
        <f t="shared" si="16"/>
        <v>0.66176470588235292</v>
      </c>
      <c r="M96" s="38">
        <f t="shared" si="16"/>
        <v>0.59313725490196079</v>
      </c>
      <c r="N96" s="38">
        <f t="shared" ref="N96:P96" si="21">N79/$M$88</f>
        <v>0.95261437908496727</v>
      </c>
      <c r="O96" s="38">
        <f t="shared" si="21"/>
        <v>0.68300653594771243</v>
      </c>
      <c r="P96" s="38">
        <f t="shared" si="21"/>
        <v>0.72058823529411764</v>
      </c>
      <c r="Q96" s="38">
        <f t="shared" si="18"/>
        <v>0.72222222222222232</v>
      </c>
    </row>
    <row r="97" spans="6:17" x14ac:dyDescent="0.25">
      <c r="J97" s="6">
        <v>0.5625</v>
      </c>
      <c r="K97" s="6">
        <v>0.59722222222222221</v>
      </c>
      <c r="L97" s="38">
        <f t="shared" si="16"/>
        <v>0.67483660130718959</v>
      </c>
      <c r="M97" s="38">
        <f t="shared" si="16"/>
        <v>0.47549019607843135</v>
      </c>
      <c r="N97" s="38">
        <f t="shared" ref="N97:P97" si="22">N80/$M$88</f>
        <v>2.4509803921568627E-2</v>
      </c>
      <c r="O97" s="38">
        <f t="shared" si="22"/>
        <v>0.42483660130718953</v>
      </c>
      <c r="P97" s="38">
        <f t="shared" si="22"/>
        <v>0.39215686274509803</v>
      </c>
      <c r="Q97" s="38">
        <f t="shared" si="18"/>
        <v>0.3983660130718954</v>
      </c>
    </row>
    <row r="98" spans="6:17" x14ac:dyDescent="0.25">
      <c r="J98" s="6">
        <v>0.60416666666666663</v>
      </c>
      <c r="K98" s="6">
        <v>0.63888888888888895</v>
      </c>
      <c r="L98" s="38">
        <f t="shared" si="16"/>
        <v>0.89869281045751637</v>
      </c>
      <c r="M98" s="38">
        <f t="shared" si="16"/>
        <v>0.88398692810457513</v>
      </c>
      <c r="N98" s="38">
        <f t="shared" ref="N98:P98" si="23">N81/$M$88</f>
        <v>7.8431372549019607E-2</v>
      </c>
      <c r="O98" s="38">
        <f t="shared" si="23"/>
        <v>0.87254901960784315</v>
      </c>
      <c r="P98" s="38">
        <f t="shared" si="23"/>
        <v>0.8970588235294118</v>
      </c>
      <c r="Q98" s="38">
        <f t="shared" si="18"/>
        <v>0.72614379084967318</v>
      </c>
    </row>
    <row r="99" spans="6:17" x14ac:dyDescent="0.25">
      <c r="J99" s="6">
        <v>0.64583333333333337</v>
      </c>
      <c r="K99" s="6">
        <v>0.68055555555555547</v>
      </c>
      <c r="L99" s="38">
        <f t="shared" si="16"/>
        <v>0.83823529411764708</v>
      </c>
      <c r="M99" s="38">
        <f t="shared" si="16"/>
        <v>0.82352941176470584</v>
      </c>
      <c r="N99" s="38">
        <f t="shared" ref="N99:P99" si="24">N82/$M$88</f>
        <v>7.8431372549019607E-2</v>
      </c>
      <c r="O99" s="38">
        <f t="shared" si="24"/>
        <v>0.77287581699346408</v>
      </c>
      <c r="P99" s="38">
        <f t="shared" si="24"/>
        <v>0.83660130718954251</v>
      </c>
      <c r="Q99" s="38">
        <f t="shared" si="18"/>
        <v>0.66993464052287588</v>
      </c>
    </row>
    <row r="100" spans="6:17" x14ac:dyDescent="0.25">
      <c r="J100" s="6">
        <v>0.68402777777777779</v>
      </c>
      <c r="K100" s="6">
        <v>0.71875</v>
      </c>
      <c r="L100" s="38">
        <f t="shared" si="16"/>
        <v>0.60130718954248363</v>
      </c>
      <c r="M100" s="38">
        <f t="shared" si="16"/>
        <v>0.59803921568627449</v>
      </c>
      <c r="N100" s="38">
        <f t="shared" ref="N100:P100" si="25">N83/$M$88</f>
        <v>6.8627450980392163E-2</v>
      </c>
      <c r="O100" s="38">
        <f t="shared" si="25"/>
        <v>0.58496732026143794</v>
      </c>
      <c r="P100" s="38">
        <f t="shared" si="25"/>
        <v>0.39542483660130717</v>
      </c>
      <c r="Q100" s="38">
        <f t="shared" si="18"/>
        <v>0.4496732026143791</v>
      </c>
    </row>
    <row r="101" spans="6:17" x14ac:dyDescent="0.25">
      <c r="J101" s="27">
        <v>0.72569444444444453</v>
      </c>
      <c r="K101" s="27">
        <v>0.75</v>
      </c>
      <c r="L101" s="38">
        <f t="shared" si="16"/>
        <v>1.4705882352941176E-2</v>
      </c>
      <c r="M101" s="38">
        <f t="shared" si="16"/>
        <v>1.4705882352941176E-2</v>
      </c>
      <c r="N101" s="38">
        <f t="shared" ref="N101:P101" si="26">N84/$M$88</f>
        <v>1.4705882352941176E-2</v>
      </c>
      <c r="O101" s="38">
        <f t="shared" si="26"/>
        <v>1.4705882352941176E-2</v>
      </c>
      <c r="P101" s="38">
        <f t="shared" si="26"/>
        <v>1.4705882352941176E-2</v>
      </c>
      <c r="Q101" s="38">
        <f t="shared" si="18"/>
        <v>1.4705882352941176E-2</v>
      </c>
    </row>
    <row r="102" spans="6:17" x14ac:dyDescent="0.25">
      <c r="J102" s="27">
        <v>0.75</v>
      </c>
      <c r="K102" s="27">
        <v>0.79166666666666663</v>
      </c>
      <c r="L102" s="38">
        <f t="shared" si="16"/>
        <v>1.1437908496732025E-2</v>
      </c>
      <c r="M102" s="38">
        <f t="shared" si="16"/>
        <v>1.1437908496732025E-2</v>
      </c>
      <c r="N102" s="38">
        <f t="shared" ref="N102:P102" si="27">N85/$M$88</f>
        <v>1.1437908496732025E-2</v>
      </c>
      <c r="O102" s="38">
        <f t="shared" si="27"/>
        <v>1.1437908496732025E-2</v>
      </c>
      <c r="P102" s="38">
        <f t="shared" si="27"/>
        <v>1.1437908496732025E-2</v>
      </c>
      <c r="Q102" s="38">
        <f t="shared" si="18"/>
        <v>1.1437908496732025E-2</v>
      </c>
    </row>
    <row r="103" spans="6:17" x14ac:dyDescent="0.25">
      <c r="J103" s="27">
        <v>0.79166666666666663</v>
      </c>
      <c r="K103" s="27">
        <v>0.83333333333333337</v>
      </c>
      <c r="L103" s="38">
        <f t="shared" si="16"/>
        <v>1.1437908496732025E-2</v>
      </c>
      <c r="M103" s="38">
        <f t="shared" si="16"/>
        <v>1.1437908496732025E-2</v>
      </c>
      <c r="N103" s="38">
        <f t="shared" ref="N103:P103" si="28">N86/$M$88</f>
        <v>1.1437908496732025E-2</v>
      </c>
      <c r="O103" s="38">
        <f t="shared" si="28"/>
        <v>1.1437908496732025E-2</v>
      </c>
      <c r="P103" s="38">
        <f t="shared" si="28"/>
        <v>1.1437908496732025E-2</v>
      </c>
      <c r="Q103" s="38">
        <f t="shared" si="18"/>
        <v>1.1437908496732025E-2</v>
      </c>
    </row>
    <row r="107" spans="6:17" x14ac:dyDescent="0.25">
      <c r="F107" s="1" t="s">
        <v>44</v>
      </c>
      <c r="G107" s="1">
        <v>365</v>
      </c>
    </row>
    <row r="108" spans="6:17" x14ac:dyDescent="0.25">
      <c r="F108" s="1" t="s">
        <v>45</v>
      </c>
      <c r="G108" s="1">
        <v>253</v>
      </c>
    </row>
    <row r="109" spans="6:17" x14ac:dyDescent="0.25">
      <c r="F109" s="1" t="s">
        <v>46</v>
      </c>
      <c r="G109" s="1">
        <v>10</v>
      </c>
      <c r="H109">
        <v>13</v>
      </c>
      <c r="I109" s="32">
        <f>8*G108</f>
        <v>2024</v>
      </c>
    </row>
    <row r="110" spans="6:17" x14ac:dyDescent="0.25">
      <c r="H110">
        <f>H109*G108</f>
        <v>3289</v>
      </c>
    </row>
  </sheetData>
  <mergeCells count="36">
    <mergeCell ref="A62:A64"/>
    <mergeCell ref="A65:A67"/>
    <mergeCell ref="A1:B1"/>
    <mergeCell ref="J28:K28"/>
    <mergeCell ref="L28:P28"/>
    <mergeCell ref="J1:J2"/>
    <mergeCell ref="K1:K2"/>
    <mergeCell ref="A50:A52"/>
    <mergeCell ref="A53:A55"/>
    <mergeCell ref="A56:A58"/>
    <mergeCell ref="A59:A61"/>
    <mergeCell ref="A23:A25"/>
    <mergeCell ref="A32:A34"/>
    <mergeCell ref="A35:A37"/>
    <mergeCell ref="A38:A40"/>
    <mergeCell ref="A41:A43"/>
    <mergeCell ref="A2:A4"/>
    <mergeCell ref="A44:A46"/>
    <mergeCell ref="A47:A49"/>
    <mergeCell ref="A17:A19"/>
    <mergeCell ref="A20:A22"/>
    <mergeCell ref="A26:A28"/>
    <mergeCell ref="A29:A31"/>
    <mergeCell ref="J43:K43"/>
    <mergeCell ref="L43:P43"/>
    <mergeCell ref="J58:K58"/>
    <mergeCell ref="L58:P58"/>
    <mergeCell ref="A5:A7"/>
    <mergeCell ref="A8:A10"/>
    <mergeCell ref="A11:A13"/>
    <mergeCell ref="A14:A16"/>
    <mergeCell ref="J73:K73"/>
    <mergeCell ref="L73:P73"/>
    <mergeCell ref="J88:L88"/>
    <mergeCell ref="J90:K90"/>
    <mergeCell ref="L90:Q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Lopes</dc:creator>
  <cp:lastModifiedBy>Miguel Lopes</cp:lastModifiedBy>
  <dcterms:created xsi:type="dcterms:W3CDTF">2014-10-14T11:15:24Z</dcterms:created>
  <dcterms:modified xsi:type="dcterms:W3CDTF">2015-02-02T11:40:46Z</dcterms:modified>
</cp:coreProperties>
</file>