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385" yWindow="240" windowWidth="12120" windowHeight="7920" tabRatio="540" firstSheet="2" activeTab="3"/>
  </bookViews>
  <sheets>
    <sheet name="Consumos medidos" sheetId="28" state="hidden" r:id="rId1"/>
    <sheet name="ventilação" sheetId="34" state="hidden" r:id="rId2"/>
    <sheet name="Zona Térmica" sheetId="37" r:id="rId3"/>
    <sheet name="Espaços Complementares" sheetId="39" r:id="rId4"/>
  </sheets>
  <definedNames>
    <definedName name="FH" localSheetId="3">#REF!</definedName>
    <definedName name="FH" localSheetId="1">#REF!</definedName>
    <definedName name="FH">#REF!</definedName>
    <definedName name="FHI" localSheetId="3">#REF!</definedName>
    <definedName name="FHI" localSheetId="1">#REF!</definedName>
    <definedName name="FHI">#REF!</definedName>
  </definedNames>
  <calcPr calcId="145621"/>
</workbook>
</file>

<file path=xl/calcChain.xml><?xml version="1.0" encoding="utf-8"?>
<calcChain xmlns="http://schemas.openxmlformats.org/spreadsheetml/2006/main">
  <c r="J28" i="39" l="1"/>
  <c r="J27" i="39"/>
  <c r="J26" i="39"/>
  <c r="J25" i="39"/>
  <c r="J24" i="39"/>
  <c r="J23" i="39"/>
  <c r="J22" i="39"/>
  <c r="J21" i="39"/>
  <c r="J20" i="39"/>
  <c r="J19" i="39"/>
  <c r="J18" i="39"/>
  <c r="J17" i="39"/>
  <c r="J16" i="39"/>
  <c r="J15" i="39"/>
  <c r="J14" i="39"/>
  <c r="J13" i="39"/>
  <c r="J12" i="39"/>
  <c r="J11" i="39"/>
  <c r="J10" i="39"/>
  <c r="J9" i="39"/>
  <c r="J57" i="37"/>
  <c r="J56" i="37"/>
  <c r="J55" i="37"/>
  <c r="J54" i="37"/>
  <c r="J53" i="37"/>
  <c r="J52" i="37"/>
  <c r="J51" i="37"/>
  <c r="J50" i="37"/>
  <c r="J49" i="37"/>
  <c r="J48" i="37"/>
  <c r="J47" i="37"/>
  <c r="J46" i="37"/>
  <c r="J45" i="37"/>
  <c r="J44" i="37"/>
  <c r="J43" i="37"/>
  <c r="J42" i="37"/>
  <c r="J41" i="37"/>
  <c r="J40" i="37"/>
  <c r="J39" i="37"/>
  <c r="J38" i="37"/>
  <c r="T41" i="37" l="1"/>
  <c r="T42" i="37"/>
  <c r="T43" i="37"/>
  <c r="T44" i="37"/>
  <c r="T45" i="37"/>
  <c r="AR109" i="39" l="1"/>
  <c r="AK109" i="39"/>
  <c r="AJ109" i="39"/>
  <c r="AI109" i="39"/>
  <c r="AH109" i="39"/>
  <c r="AG109" i="39"/>
  <c r="AF109" i="39"/>
  <c r="AE109" i="39"/>
  <c r="AD109" i="39"/>
  <c r="AR108" i="39"/>
  <c r="AK108" i="39"/>
  <c r="AJ108" i="39"/>
  <c r="AI108" i="39"/>
  <c r="AH108" i="39"/>
  <c r="AG108" i="39"/>
  <c r="AF108" i="39"/>
  <c r="AE108" i="39"/>
  <c r="AD108" i="39"/>
  <c r="AR107" i="39"/>
  <c r="AK107" i="39"/>
  <c r="AJ107" i="39"/>
  <c r="AI107" i="39"/>
  <c r="AH107" i="39"/>
  <c r="AG107" i="39"/>
  <c r="AF107" i="39"/>
  <c r="AE107" i="39"/>
  <c r="AD107" i="39"/>
  <c r="AR106" i="39"/>
  <c r="AK106" i="39"/>
  <c r="AJ106" i="39"/>
  <c r="AI106" i="39"/>
  <c r="AH106" i="39"/>
  <c r="AG106" i="39"/>
  <c r="AF106" i="39"/>
  <c r="AE106" i="39"/>
  <c r="AD106" i="39"/>
  <c r="AR105" i="39"/>
  <c r="AK105" i="39"/>
  <c r="AJ105" i="39"/>
  <c r="AI105" i="39"/>
  <c r="AH105" i="39"/>
  <c r="AG105" i="39"/>
  <c r="AF105" i="39"/>
  <c r="AE105" i="39"/>
  <c r="AD105" i="39"/>
  <c r="AC105" i="39"/>
  <c r="AB105" i="39"/>
  <c r="AR104" i="39"/>
  <c r="AK104" i="39"/>
  <c r="AJ104" i="39"/>
  <c r="AI104" i="39"/>
  <c r="AH104" i="39"/>
  <c r="AG104" i="39"/>
  <c r="AF104" i="39"/>
  <c r="AE104" i="39"/>
  <c r="AD104" i="39"/>
  <c r="AC104" i="39"/>
  <c r="AB104" i="39"/>
  <c r="AR103" i="39"/>
  <c r="AK103" i="39"/>
  <c r="AJ103" i="39"/>
  <c r="AI103" i="39"/>
  <c r="AH103" i="39"/>
  <c r="AG103" i="39"/>
  <c r="AF103" i="39"/>
  <c r="AE103" i="39"/>
  <c r="AD103" i="39"/>
  <c r="AC103" i="39"/>
  <c r="AB103" i="39"/>
  <c r="AR102" i="39"/>
  <c r="AL102" i="39"/>
  <c r="AK102" i="39"/>
  <c r="AJ102" i="39"/>
  <c r="AI102" i="39"/>
  <c r="AH102" i="39"/>
  <c r="AG102" i="39"/>
  <c r="AF102" i="39"/>
  <c r="AE102" i="39"/>
  <c r="AD102" i="39"/>
  <c r="AC102" i="39"/>
  <c r="AB102" i="39"/>
  <c r="AR101" i="39"/>
  <c r="AL101" i="39"/>
  <c r="AK101" i="39"/>
  <c r="AJ101" i="39"/>
  <c r="AI101" i="39"/>
  <c r="AH101" i="39"/>
  <c r="AG101" i="39"/>
  <c r="AF101" i="39"/>
  <c r="AE101" i="39"/>
  <c r="AD101" i="39"/>
  <c r="AC101" i="39"/>
  <c r="AB101" i="39"/>
  <c r="AR100" i="39"/>
  <c r="AL100" i="39"/>
  <c r="AK100" i="39"/>
  <c r="AJ100" i="39"/>
  <c r="AI100" i="39"/>
  <c r="AH100" i="39"/>
  <c r="AG100" i="39"/>
  <c r="AF100" i="39"/>
  <c r="AE100" i="39"/>
  <c r="AD100" i="39"/>
  <c r="AC100" i="39"/>
  <c r="AB100" i="39"/>
  <c r="AR99" i="39"/>
  <c r="AL99" i="39"/>
  <c r="AK99" i="39"/>
  <c r="AJ99" i="39"/>
  <c r="AI99" i="39"/>
  <c r="AH99" i="39"/>
  <c r="AG99" i="39"/>
  <c r="AF99" i="39"/>
  <c r="AE99" i="39"/>
  <c r="AD99" i="39"/>
  <c r="AC99" i="39"/>
  <c r="AB99" i="39"/>
  <c r="AR98" i="39"/>
  <c r="AL98" i="39"/>
  <c r="AK98" i="39"/>
  <c r="AJ98" i="39"/>
  <c r="AI98" i="39"/>
  <c r="AH98" i="39"/>
  <c r="AG98" i="39"/>
  <c r="AF98" i="39"/>
  <c r="AE98" i="39"/>
  <c r="AD98" i="39"/>
  <c r="AC98" i="39"/>
  <c r="AB98" i="39"/>
  <c r="AR97" i="39"/>
  <c r="AL97" i="39"/>
  <c r="AK97" i="39"/>
  <c r="AJ97" i="39"/>
  <c r="AI97" i="39"/>
  <c r="AH97" i="39"/>
  <c r="AG97" i="39"/>
  <c r="AF97" i="39"/>
  <c r="AE97" i="39"/>
  <c r="AD97" i="39"/>
  <c r="AC97" i="39"/>
  <c r="AB97" i="39"/>
  <c r="AR96" i="39"/>
  <c r="AL96" i="39"/>
  <c r="AK96" i="39"/>
  <c r="AJ96" i="39"/>
  <c r="AI96" i="39"/>
  <c r="AH96" i="39"/>
  <c r="AG96" i="39"/>
  <c r="AF96" i="39"/>
  <c r="AE96" i="39"/>
  <c r="AD96" i="39"/>
  <c r="AC96" i="39"/>
  <c r="AB96" i="39"/>
  <c r="AR95" i="39"/>
  <c r="AL95" i="39"/>
  <c r="AK95" i="39"/>
  <c r="AJ95" i="39"/>
  <c r="AI95" i="39"/>
  <c r="AH95" i="39"/>
  <c r="AG95" i="39"/>
  <c r="AF95" i="39"/>
  <c r="AE95" i="39"/>
  <c r="AD95" i="39"/>
  <c r="AC95" i="39"/>
  <c r="AB95" i="39"/>
  <c r="AR94" i="39"/>
  <c r="AL94" i="39"/>
  <c r="AK94" i="39"/>
  <c r="AJ94" i="39"/>
  <c r="AI94" i="39"/>
  <c r="AH94" i="39"/>
  <c r="AG94" i="39"/>
  <c r="AF94" i="39"/>
  <c r="AE94" i="39"/>
  <c r="AD94" i="39"/>
  <c r="AC94" i="39"/>
  <c r="AB94" i="39"/>
  <c r="AR93" i="39"/>
  <c r="AL93" i="39"/>
  <c r="AK93" i="39"/>
  <c r="AJ93" i="39"/>
  <c r="AI93" i="39"/>
  <c r="AH93" i="39"/>
  <c r="AG93" i="39"/>
  <c r="AF93" i="39"/>
  <c r="AE93" i="39"/>
  <c r="AD93" i="39"/>
  <c r="AC93" i="39"/>
  <c r="AB93" i="39"/>
  <c r="AR92" i="39"/>
  <c r="AL92" i="39"/>
  <c r="AK92" i="39"/>
  <c r="AJ92" i="39"/>
  <c r="AI92" i="39"/>
  <c r="AH92" i="39"/>
  <c r="AG92" i="39"/>
  <c r="AF92" i="39"/>
  <c r="AE92" i="39"/>
  <c r="AD92" i="39"/>
  <c r="AR91" i="39"/>
  <c r="AK91" i="39"/>
  <c r="AJ91" i="39"/>
  <c r="AI91" i="39"/>
  <c r="AH91" i="39"/>
  <c r="AG91" i="39"/>
  <c r="AF91" i="39"/>
  <c r="AE91" i="39"/>
  <c r="AD91" i="39"/>
  <c r="AR90" i="39"/>
  <c r="AK90" i="39"/>
  <c r="AJ90" i="39"/>
  <c r="AI90" i="39"/>
  <c r="AH90" i="39"/>
  <c r="AG90" i="39"/>
  <c r="AF90" i="39"/>
  <c r="AE90" i="39"/>
  <c r="AD90" i="39"/>
  <c r="AR89" i="39"/>
  <c r="AK89" i="39"/>
  <c r="AJ89" i="39"/>
  <c r="AI89" i="39"/>
  <c r="AH89" i="39"/>
  <c r="AG89" i="39"/>
  <c r="AF89" i="39"/>
  <c r="AE89" i="39"/>
  <c r="AD89" i="39"/>
  <c r="AR88" i="39"/>
  <c r="AK88" i="39"/>
  <c r="AJ88" i="39"/>
  <c r="AI88" i="39"/>
  <c r="AH88" i="39"/>
  <c r="AG88" i="39"/>
  <c r="AF88" i="39"/>
  <c r="AE88" i="39"/>
  <c r="AD88" i="39"/>
  <c r="AR87" i="39"/>
  <c r="AK87" i="39"/>
  <c r="AJ87" i="39"/>
  <c r="AI87" i="39"/>
  <c r="AH87" i="39"/>
  <c r="AG87" i="39"/>
  <c r="AF87" i="39"/>
  <c r="AE87" i="39"/>
  <c r="AD87" i="39"/>
  <c r="AR86" i="39"/>
  <c r="AK86" i="39"/>
  <c r="AJ86" i="39"/>
  <c r="AI86" i="39"/>
  <c r="AH86" i="39"/>
  <c r="AG86" i="39"/>
  <c r="AF86" i="39"/>
  <c r="AE86" i="39"/>
  <c r="AD86" i="39"/>
  <c r="AR82" i="39"/>
  <c r="AK82" i="39"/>
  <c r="AJ82" i="39"/>
  <c r="AI82" i="39"/>
  <c r="AH82" i="39"/>
  <c r="AG82" i="39"/>
  <c r="AF82" i="39"/>
  <c r="AE82" i="39"/>
  <c r="AD82" i="39"/>
  <c r="AR81" i="39"/>
  <c r="AK81" i="39"/>
  <c r="AJ81" i="39"/>
  <c r="AI81" i="39"/>
  <c r="AH81" i="39"/>
  <c r="AG81" i="39"/>
  <c r="AF81" i="39"/>
  <c r="AE81" i="39"/>
  <c r="AD81" i="39"/>
  <c r="AR80" i="39"/>
  <c r="AK80" i="39"/>
  <c r="AJ80" i="39"/>
  <c r="AI80" i="39"/>
  <c r="AH80" i="39"/>
  <c r="AG80" i="39"/>
  <c r="AF80" i="39"/>
  <c r="AE80" i="39"/>
  <c r="AD80" i="39"/>
  <c r="AR79" i="39"/>
  <c r="AK79" i="39"/>
  <c r="AJ79" i="39"/>
  <c r="AI79" i="39"/>
  <c r="AH79" i="39"/>
  <c r="AG79" i="39"/>
  <c r="AF79" i="39"/>
  <c r="AE79" i="39"/>
  <c r="AD79" i="39"/>
  <c r="AR78" i="39"/>
  <c r="AK78" i="39"/>
  <c r="AJ78" i="39"/>
  <c r="AI78" i="39"/>
  <c r="AH78" i="39"/>
  <c r="AG78" i="39"/>
  <c r="AF78" i="39"/>
  <c r="AE78" i="39"/>
  <c r="AD78" i="39"/>
  <c r="AC78" i="39"/>
  <c r="AB78" i="39"/>
  <c r="AR77" i="39"/>
  <c r="AK77" i="39"/>
  <c r="AJ77" i="39"/>
  <c r="AI77" i="39"/>
  <c r="AH77" i="39"/>
  <c r="AG77" i="39"/>
  <c r="AF77" i="39"/>
  <c r="AE77" i="39"/>
  <c r="AD77" i="39"/>
  <c r="AC77" i="39"/>
  <c r="AB77" i="39"/>
  <c r="AR76" i="39"/>
  <c r="AK76" i="39"/>
  <c r="AJ76" i="39"/>
  <c r="AI76" i="39"/>
  <c r="AH76" i="39"/>
  <c r="AG76" i="39"/>
  <c r="AF76" i="39"/>
  <c r="AE76" i="39"/>
  <c r="AD76" i="39"/>
  <c r="AC76" i="39"/>
  <c r="AB76" i="39"/>
  <c r="AR75" i="39"/>
  <c r="AL75" i="39"/>
  <c r="AK75" i="39"/>
  <c r="AJ75" i="39"/>
  <c r="AI75" i="39"/>
  <c r="AH75" i="39"/>
  <c r="AG75" i="39"/>
  <c r="AF75" i="39"/>
  <c r="AE75" i="39"/>
  <c r="AD75" i="39"/>
  <c r="AC75" i="39"/>
  <c r="AB75" i="39"/>
  <c r="AR74" i="39"/>
  <c r="AL74" i="39"/>
  <c r="AK74" i="39"/>
  <c r="AJ74" i="39"/>
  <c r="AI74" i="39"/>
  <c r="AH74" i="39"/>
  <c r="AG74" i="39"/>
  <c r="AF74" i="39"/>
  <c r="AE74" i="39"/>
  <c r="AD74" i="39"/>
  <c r="AC74" i="39"/>
  <c r="AB74" i="39"/>
  <c r="AR73" i="39"/>
  <c r="AL73" i="39"/>
  <c r="AK73" i="39"/>
  <c r="AJ73" i="39"/>
  <c r="AI73" i="39"/>
  <c r="AH73" i="39"/>
  <c r="AG73" i="39"/>
  <c r="AF73" i="39"/>
  <c r="AE73" i="39"/>
  <c r="AD73" i="39"/>
  <c r="AC73" i="39"/>
  <c r="AB73" i="39"/>
  <c r="AR72" i="39"/>
  <c r="AL72" i="39"/>
  <c r="AK72" i="39"/>
  <c r="AJ72" i="39"/>
  <c r="AI72" i="39"/>
  <c r="AH72" i="39"/>
  <c r="AG72" i="39"/>
  <c r="AF72" i="39"/>
  <c r="AE72" i="39"/>
  <c r="AD72" i="39"/>
  <c r="AC72" i="39"/>
  <c r="AB72" i="39"/>
  <c r="AR71" i="39"/>
  <c r="AL71" i="39"/>
  <c r="AK71" i="39"/>
  <c r="AJ71" i="39"/>
  <c r="AI71" i="39"/>
  <c r="AH71" i="39"/>
  <c r="AG71" i="39"/>
  <c r="AF71" i="39"/>
  <c r="AE71" i="39"/>
  <c r="AD71" i="39"/>
  <c r="AC71" i="39"/>
  <c r="AB71" i="39"/>
  <c r="AR70" i="39"/>
  <c r="AL70" i="39"/>
  <c r="AK70" i="39"/>
  <c r="AJ70" i="39"/>
  <c r="AI70" i="39"/>
  <c r="AH70" i="39"/>
  <c r="AG70" i="39"/>
  <c r="AF70" i="39"/>
  <c r="AE70" i="39"/>
  <c r="AD70" i="39"/>
  <c r="AC70" i="39"/>
  <c r="AB70" i="39"/>
  <c r="AR69" i="39"/>
  <c r="AL69" i="39"/>
  <c r="AK69" i="39"/>
  <c r="AJ69" i="39"/>
  <c r="AI69" i="39"/>
  <c r="AH69" i="39"/>
  <c r="AG69" i="39"/>
  <c r="AF69" i="39"/>
  <c r="AE69" i="39"/>
  <c r="AD69" i="39"/>
  <c r="AC69" i="39"/>
  <c r="AB69" i="39"/>
  <c r="AR68" i="39"/>
  <c r="AL68" i="39"/>
  <c r="AK68" i="39"/>
  <c r="AJ68" i="39"/>
  <c r="AI68" i="39"/>
  <c r="AH68" i="39"/>
  <c r="AG68" i="39"/>
  <c r="AF68" i="39"/>
  <c r="AE68" i="39"/>
  <c r="AD68" i="39"/>
  <c r="AC68" i="39"/>
  <c r="AB68" i="39"/>
  <c r="AR67" i="39"/>
  <c r="AL67" i="39"/>
  <c r="AK67" i="39"/>
  <c r="AJ67" i="39"/>
  <c r="AI67" i="39"/>
  <c r="AH67" i="39"/>
  <c r="AG67" i="39"/>
  <c r="AF67" i="39"/>
  <c r="AE67" i="39"/>
  <c r="AD67" i="39"/>
  <c r="AC67" i="39"/>
  <c r="AB67" i="39"/>
  <c r="AR66" i="39"/>
  <c r="AL66" i="39"/>
  <c r="AK66" i="39"/>
  <c r="AJ66" i="39"/>
  <c r="AI66" i="39"/>
  <c r="AH66" i="39"/>
  <c r="AG66" i="39"/>
  <c r="AF66" i="39"/>
  <c r="AE66" i="39"/>
  <c r="AD66" i="39"/>
  <c r="AC66" i="39"/>
  <c r="AB66" i="39"/>
  <c r="AR65" i="39"/>
  <c r="AL65" i="39"/>
  <c r="AK65" i="39"/>
  <c r="AJ65" i="39"/>
  <c r="AI65" i="39"/>
  <c r="AH65" i="39"/>
  <c r="AG65" i="39"/>
  <c r="AF65" i="39"/>
  <c r="AE65" i="39"/>
  <c r="AD65" i="39"/>
  <c r="AR64" i="39"/>
  <c r="AK64" i="39"/>
  <c r="AJ64" i="39"/>
  <c r="AI64" i="39"/>
  <c r="AH64" i="39"/>
  <c r="AG64" i="39"/>
  <c r="AF64" i="39"/>
  <c r="AE64" i="39"/>
  <c r="AD64" i="39"/>
  <c r="AR63" i="39"/>
  <c r="AK63" i="39"/>
  <c r="AJ63" i="39"/>
  <c r="AI63" i="39"/>
  <c r="AH63" i="39"/>
  <c r="AG63" i="39"/>
  <c r="AF63" i="39"/>
  <c r="AE63" i="39"/>
  <c r="AD63" i="39"/>
  <c r="AR62" i="39"/>
  <c r="AK62" i="39"/>
  <c r="AJ62" i="39"/>
  <c r="AI62" i="39"/>
  <c r="AH62" i="39"/>
  <c r="AG62" i="39"/>
  <c r="AF62" i="39"/>
  <c r="AE62" i="39"/>
  <c r="AD62" i="39"/>
  <c r="AR61" i="39"/>
  <c r="AK61" i="39"/>
  <c r="AJ61" i="39"/>
  <c r="AI61" i="39"/>
  <c r="AH61" i="39"/>
  <c r="AG61" i="39"/>
  <c r="AF61" i="39"/>
  <c r="AE61" i="39"/>
  <c r="AD61" i="39"/>
  <c r="AR60" i="39"/>
  <c r="AK60" i="39"/>
  <c r="AJ60" i="39"/>
  <c r="AI60" i="39"/>
  <c r="AH60" i="39"/>
  <c r="AG60" i="39"/>
  <c r="AF60" i="39"/>
  <c r="AE60" i="39"/>
  <c r="AD60" i="39"/>
  <c r="AR59" i="39"/>
  <c r="AK59" i="39"/>
  <c r="AJ59" i="39"/>
  <c r="AI59" i="39"/>
  <c r="AH59" i="39"/>
  <c r="AG59" i="39"/>
  <c r="AF59" i="39"/>
  <c r="AE59" i="39"/>
  <c r="AD59" i="39"/>
  <c r="AR55" i="39"/>
  <c r="AK55" i="39"/>
  <c r="AJ55" i="39"/>
  <c r="AI55" i="39"/>
  <c r="AH55" i="39"/>
  <c r="AG55" i="39"/>
  <c r="AF55" i="39"/>
  <c r="AE55" i="39"/>
  <c r="AD55" i="39"/>
  <c r="AR54" i="39"/>
  <c r="AK54" i="39"/>
  <c r="AJ54" i="39"/>
  <c r="AI54" i="39"/>
  <c r="AH54" i="39"/>
  <c r="AG54" i="39"/>
  <c r="AF54" i="39"/>
  <c r="AE54" i="39"/>
  <c r="AD54" i="39"/>
  <c r="AR53" i="39"/>
  <c r="AK53" i="39"/>
  <c r="AJ53" i="39"/>
  <c r="AI53" i="39"/>
  <c r="AH53" i="39"/>
  <c r="AG53" i="39"/>
  <c r="AF53" i="39"/>
  <c r="AE53" i="39"/>
  <c r="AD53" i="39"/>
  <c r="AR52" i="39"/>
  <c r="AH52" i="39"/>
  <c r="AG52" i="39"/>
  <c r="AF52" i="39"/>
  <c r="AE52" i="39"/>
  <c r="AR51" i="39"/>
  <c r="AH51" i="39"/>
  <c r="AG51" i="39"/>
  <c r="AF51" i="39"/>
  <c r="AE51" i="39"/>
  <c r="AC51" i="39"/>
  <c r="AB51" i="39"/>
  <c r="AR50" i="39"/>
  <c r="AH50" i="39"/>
  <c r="AG50" i="39"/>
  <c r="AF50" i="39"/>
  <c r="AE50" i="39"/>
  <c r="AD50" i="39"/>
  <c r="AC50" i="39"/>
  <c r="AB50" i="39"/>
  <c r="AR49" i="39"/>
  <c r="AK49" i="39"/>
  <c r="AJ49" i="39"/>
  <c r="AI49" i="39"/>
  <c r="AD49" i="39"/>
  <c r="AC49" i="39"/>
  <c r="AB49" i="39"/>
  <c r="AR48" i="39"/>
  <c r="AK48" i="39"/>
  <c r="AJ48" i="39"/>
  <c r="AI48" i="39"/>
  <c r="AD48" i="39"/>
  <c r="AC48" i="39"/>
  <c r="AB48" i="39"/>
  <c r="AR47" i="39"/>
  <c r="AK47" i="39"/>
  <c r="AJ47" i="39"/>
  <c r="AI47" i="39"/>
  <c r="AD47" i="39"/>
  <c r="AC47" i="39"/>
  <c r="AB47" i="39"/>
  <c r="AR46" i="39"/>
  <c r="AK46" i="39"/>
  <c r="AJ46" i="39"/>
  <c r="AI46" i="39"/>
  <c r="AD46" i="39"/>
  <c r="AC46" i="39"/>
  <c r="AB46" i="39"/>
  <c r="AR45" i="39"/>
  <c r="AK45" i="39"/>
  <c r="AJ45" i="39"/>
  <c r="AI45" i="39"/>
  <c r="AD45" i="39"/>
  <c r="AC45" i="39"/>
  <c r="AB45" i="39"/>
  <c r="AR44" i="39"/>
  <c r="AK44" i="39"/>
  <c r="AJ44" i="39"/>
  <c r="AI44" i="39"/>
  <c r="AD44" i="39"/>
  <c r="AC44" i="39"/>
  <c r="AB44" i="39"/>
  <c r="AR43" i="39"/>
  <c r="AK43" i="39"/>
  <c r="AJ43" i="39"/>
  <c r="AI43" i="39"/>
  <c r="AD43" i="39"/>
  <c r="AC43" i="39"/>
  <c r="AB43" i="39"/>
  <c r="AR42" i="39"/>
  <c r="AK42" i="39"/>
  <c r="AJ42" i="39"/>
  <c r="AI42" i="39"/>
  <c r="AD42" i="39"/>
  <c r="AC42" i="39"/>
  <c r="AB42" i="39"/>
  <c r="AR41" i="39"/>
  <c r="AK41" i="39"/>
  <c r="AJ41" i="39"/>
  <c r="AI41" i="39"/>
  <c r="AD41" i="39"/>
  <c r="AC41" i="39"/>
  <c r="AB41" i="39"/>
  <c r="AR40" i="39"/>
  <c r="AK40" i="39"/>
  <c r="AJ40" i="39"/>
  <c r="AI40" i="39"/>
  <c r="AD40" i="39"/>
  <c r="AC40" i="39"/>
  <c r="AB40" i="39"/>
  <c r="AR39" i="39"/>
  <c r="AK39" i="39"/>
  <c r="AJ39" i="39"/>
  <c r="AI39" i="39"/>
  <c r="AH39" i="39"/>
  <c r="AG39" i="39"/>
  <c r="AF39" i="39"/>
  <c r="AE39" i="39"/>
  <c r="AD39" i="39"/>
  <c r="AC39" i="39"/>
  <c r="AB39" i="39"/>
  <c r="AR38" i="39"/>
  <c r="AK38" i="39"/>
  <c r="AJ38" i="39"/>
  <c r="AI38" i="39"/>
  <c r="AH38" i="39"/>
  <c r="AG38" i="39"/>
  <c r="AF38" i="39"/>
  <c r="AE38" i="39"/>
  <c r="AD38" i="39"/>
  <c r="AR37" i="39"/>
  <c r="AK37" i="39"/>
  <c r="AJ37" i="39"/>
  <c r="AI37" i="39"/>
  <c r="AH37" i="39"/>
  <c r="AG37" i="39"/>
  <c r="AF37" i="39"/>
  <c r="AE37" i="39"/>
  <c r="AD37" i="39"/>
  <c r="AR36" i="39"/>
  <c r="AK36" i="39"/>
  <c r="AJ36" i="39"/>
  <c r="AI36" i="39"/>
  <c r="AH36" i="39"/>
  <c r="AG36" i="39"/>
  <c r="AF36" i="39"/>
  <c r="AE36" i="39"/>
  <c r="AD36" i="39"/>
  <c r="AR35" i="39"/>
  <c r="AK35" i="39"/>
  <c r="AJ35" i="39"/>
  <c r="AI35" i="39"/>
  <c r="AH35" i="39"/>
  <c r="AG35" i="39"/>
  <c r="AF35" i="39"/>
  <c r="AE35" i="39"/>
  <c r="AD35" i="39"/>
  <c r="AR34" i="39"/>
  <c r="AK34" i="39"/>
  <c r="AJ34" i="39"/>
  <c r="AI34" i="39"/>
  <c r="AH34" i="39"/>
  <c r="AG34" i="39"/>
  <c r="AF34" i="39"/>
  <c r="AE34" i="39"/>
  <c r="AD34" i="39"/>
  <c r="AR33" i="39"/>
  <c r="AK33" i="39"/>
  <c r="AJ33" i="39"/>
  <c r="AI33" i="39"/>
  <c r="AH33" i="39"/>
  <c r="AG33" i="39"/>
  <c r="AF33" i="39"/>
  <c r="AE33" i="39"/>
  <c r="AD33" i="39"/>
  <c r="AR32" i="39"/>
  <c r="AK32" i="39"/>
  <c r="AJ32" i="39"/>
  <c r="AI32" i="39"/>
  <c r="AH32" i="39"/>
  <c r="AG32" i="39"/>
  <c r="AF32" i="39"/>
  <c r="AE32" i="39"/>
  <c r="AD32" i="39"/>
  <c r="T28" i="39"/>
  <c r="T27" i="39"/>
  <c r="AQ75" i="39" s="1"/>
  <c r="T26" i="39"/>
  <c r="AP99" i="39" s="1"/>
  <c r="T25" i="39"/>
  <c r="AO96" i="39" s="1"/>
  <c r="T24" i="39"/>
  <c r="AN93" i="39" s="1"/>
  <c r="T23" i="39"/>
  <c r="AM94" i="39" s="1"/>
  <c r="T22" i="39"/>
  <c r="AL51" i="39" s="1"/>
  <c r="T21" i="39"/>
  <c r="T20" i="39"/>
  <c r="AJ50" i="39" s="1"/>
  <c r="T19" i="39"/>
  <c r="T18" i="39"/>
  <c r="AH47" i="39" s="1"/>
  <c r="T17" i="39"/>
  <c r="AG45" i="39" s="1"/>
  <c r="T16" i="39"/>
  <c r="AF42" i="39" s="1"/>
  <c r="T15" i="39"/>
  <c r="AE47" i="39" s="1"/>
  <c r="T14" i="39"/>
  <c r="AD51" i="39" s="1"/>
  <c r="T13" i="39"/>
  <c r="AC59" i="39" s="1"/>
  <c r="T12" i="39"/>
  <c r="AB38" i="39" s="1"/>
  <c r="T11" i="39"/>
  <c r="T10" i="39"/>
  <c r="T9" i="39"/>
  <c r="Y60" i="39" s="1"/>
  <c r="AB269" i="39"/>
  <c r="AN269" i="39" s="1"/>
  <c r="X269" i="39"/>
  <c r="AL269" i="39" s="1"/>
  <c r="AB268" i="39"/>
  <c r="AN268" i="39" s="1"/>
  <c r="X268" i="39"/>
  <c r="AL268" i="39" s="1"/>
  <c r="AB267" i="39"/>
  <c r="AN267" i="39" s="1"/>
  <c r="X267" i="39"/>
  <c r="AL267" i="39" s="1"/>
  <c r="AB266" i="39"/>
  <c r="AN266" i="39" s="1"/>
  <c r="X266" i="39"/>
  <c r="AL266" i="39" s="1"/>
  <c r="AB265" i="39"/>
  <c r="AN265" i="39" s="1"/>
  <c r="X265" i="39"/>
  <c r="AL265" i="39" s="1"/>
  <c r="AB264" i="39"/>
  <c r="AN264" i="39" s="1"/>
  <c r="X264" i="39"/>
  <c r="AL264" i="39" s="1"/>
  <c r="AB263" i="39"/>
  <c r="AN263" i="39" s="1"/>
  <c r="X263" i="39"/>
  <c r="AL263" i="39" s="1"/>
  <c r="AB262" i="39"/>
  <c r="AN262" i="39" s="1"/>
  <c r="X262" i="39"/>
  <c r="AL262" i="39" s="1"/>
  <c r="AB261" i="39"/>
  <c r="AN261" i="39" s="1"/>
  <c r="X261" i="39"/>
  <c r="AL261" i="39" s="1"/>
  <c r="AB260" i="39"/>
  <c r="AN260" i="39" s="1"/>
  <c r="X260" i="39"/>
  <c r="AL260" i="39" s="1"/>
  <c r="AB259" i="39"/>
  <c r="AN259" i="39" s="1"/>
  <c r="X259" i="39"/>
  <c r="AL259" i="39" s="1"/>
  <c r="AB258" i="39"/>
  <c r="AN258" i="39" s="1"/>
  <c r="X258" i="39"/>
  <c r="AL258" i="39" s="1"/>
  <c r="AB257" i="39"/>
  <c r="AN257" i="39" s="1"/>
  <c r="X257" i="39"/>
  <c r="AL257" i="39" s="1"/>
  <c r="AB256" i="39"/>
  <c r="AN256" i="39" s="1"/>
  <c r="X256" i="39"/>
  <c r="AL256" i="39" s="1"/>
  <c r="AB255" i="39"/>
  <c r="AN255" i="39" s="1"/>
  <c r="X255" i="39"/>
  <c r="AL255" i="39" s="1"/>
  <c r="AB254" i="39"/>
  <c r="AN254" i="39" s="1"/>
  <c r="X254" i="39"/>
  <c r="AL254" i="39" s="1"/>
  <c r="AB253" i="39"/>
  <c r="AN253" i="39" s="1"/>
  <c r="X253" i="39"/>
  <c r="AL253" i="39" s="1"/>
  <c r="AB252" i="39"/>
  <c r="AN252" i="39" s="1"/>
  <c r="X252" i="39"/>
  <c r="AL252" i="39" s="1"/>
  <c r="AB251" i="39"/>
  <c r="AN251" i="39" s="1"/>
  <c r="X251" i="39"/>
  <c r="AL251" i="39" s="1"/>
  <c r="AB250" i="39"/>
  <c r="X250" i="39"/>
  <c r="AL250" i="39" s="1"/>
  <c r="AR245" i="39"/>
  <c r="AQ245" i="39"/>
  <c r="AP245" i="39"/>
  <c r="AO245" i="39"/>
  <c r="AN245" i="39"/>
  <c r="AM245" i="39"/>
  <c r="AL245" i="39"/>
  <c r="AK245" i="39"/>
  <c r="AJ245" i="39"/>
  <c r="AI245" i="39"/>
  <c r="AH245" i="39"/>
  <c r="AG245" i="39"/>
  <c r="AF245" i="39"/>
  <c r="AE245" i="39"/>
  <c r="AD245" i="39"/>
  <c r="AC245" i="39"/>
  <c r="AB245" i="39"/>
  <c r="AA245" i="39"/>
  <c r="Z245" i="39"/>
  <c r="Y245" i="39"/>
  <c r="AR244" i="39"/>
  <c r="AQ244" i="39"/>
  <c r="AP244" i="39"/>
  <c r="AO244" i="39"/>
  <c r="AN244" i="39"/>
  <c r="AM244" i="39"/>
  <c r="AL244" i="39"/>
  <c r="AK244" i="39"/>
  <c r="AJ244" i="39"/>
  <c r="AI244" i="39"/>
  <c r="AH244" i="39"/>
  <c r="AG244" i="39"/>
  <c r="AF244" i="39"/>
  <c r="AE244" i="39"/>
  <c r="AD244" i="39"/>
  <c r="AC244" i="39"/>
  <c r="AB244" i="39"/>
  <c r="AA244" i="39"/>
  <c r="Z244" i="39"/>
  <c r="Y244" i="39"/>
  <c r="AR243" i="39"/>
  <c r="AQ243" i="39"/>
  <c r="AP243" i="39"/>
  <c r="AO243" i="39"/>
  <c r="AN243" i="39"/>
  <c r="AM243" i="39"/>
  <c r="AL243" i="39"/>
  <c r="AK243" i="39"/>
  <c r="AJ243" i="39"/>
  <c r="AI243" i="39"/>
  <c r="AH243" i="39"/>
  <c r="AG243" i="39"/>
  <c r="AF243" i="39"/>
  <c r="AE243" i="39"/>
  <c r="AD243" i="39"/>
  <c r="AC243" i="39"/>
  <c r="AB243" i="39"/>
  <c r="AA243" i="39"/>
  <c r="Z243" i="39"/>
  <c r="Y243" i="39"/>
  <c r="AR242" i="39"/>
  <c r="AQ242" i="39"/>
  <c r="AP242" i="39"/>
  <c r="AO242" i="39"/>
  <c r="AN242" i="39"/>
  <c r="AM242" i="39"/>
  <c r="AL242" i="39"/>
  <c r="AK242" i="39"/>
  <c r="AJ242" i="39"/>
  <c r="AI242" i="39"/>
  <c r="AH242" i="39"/>
  <c r="AG242" i="39"/>
  <c r="AF242" i="39"/>
  <c r="AE242" i="39"/>
  <c r="AD242" i="39"/>
  <c r="AC242" i="39"/>
  <c r="AB242" i="39"/>
  <c r="AA242" i="39"/>
  <c r="Z242" i="39"/>
  <c r="Y242" i="39"/>
  <c r="AR241" i="39"/>
  <c r="AQ241" i="39"/>
  <c r="AP241" i="39"/>
  <c r="AO241" i="39"/>
  <c r="AN241" i="39"/>
  <c r="AM241" i="39"/>
  <c r="AL241" i="39"/>
  <c r="AK241" i="39"/>
  <c r="AJ241" i="39"/>
  <c r="AI241" i="39"/>
  <c r="AH241" i="39"/>
  <c r="AG241" i="39"/>
  <c r="AF241" i="39"/>
  <c r="AE241" i="39"/>
  <c r="AD241" i="39"/>
  <c r="AC241" i="39"/>
  <c r="AB241" i="39"/>
  <c r="AA241" i="39"/>
  <c r="Z241" i="39"/>
  <c r="Y241" i="39"/>
  <c r="AR240" i="39"/>
  <c r="AQ240" i="39"/>
  <c r="AP240" i="39"/>
  <c r="AO240" i="39"/>
  <c r="AN240" i="39"/>
  <c r="AM240" i="39"/>
  <c r="AL240" i="39"/>
  <c r="AK240" i="39"/>
  <c r="AJ240" i="39"/>
  <c r="AI240" i="39"/>
  <c r="AH240" i="39"/>
  <c r="AG240" i="39"/>
  <c r="AF240" i="39"/>
  <c r="AE240" i="39"/>
  <c r="AD240" i="39"/>
  <c r="AC240" i="39"/>
  <c r="AB240" i="39"/>
  <c r="AA240" i="39"/>
  <c r="Z240" i="39"/>
  <c r="Y240" i="39"/>
  <c r="AR239" i="39"/>
  <c r="AQ239" i="39"/>
  <c r="AP239" i="39"/>
  <c r="AO239" i="39"/>
  <c r="AN239" i="39"/>
  <c r="AM239" i="39"/>
  <c r="AL239" i="39"/>
  <c r="AK239" i="39"/>
  <c r="AJ239" i="39"/>
  <c r="AI239" i="39"/>
  <c r="AH239" i="39"/>
  <c r="AG239" i="39"/>
  <c r="AF239" i="39"/>
  <c r="AE239" i="39"/>
  <c r="AD239" i="39"/>
  <c r="AC239" i="39"/>
  <c r="AB239" i="39"/>
  <c r="AA239" i="39"/>
  <c r="Z239" i="39"/>
  <c r="Y239" i="39"/>
  <c r="AR238" i="39"/>
  <c r="AQ238" i="39"/>
  <c r="AP238" i="39"/>
  <c r="AO238" i="39"/>
  <c r="AN238" i="39"/>
  <c r="AM238" i="39"/>
  <c r="AL238" i="39"/>
  <c r="AK238" i="39"/>
  <c r="AJ238" i="39"/>
  <c r="AI238" i="39"/>
  <c r="AH238" i="39"/>
  <c r="AG238" i="39"/>
  <c r="AF238" i="39"/>
  <c r="AE238" i="39"/>
  <c r="AD238" i="39"/>
  <c r="AC238" i="39"/>
  <c r="AB238" i="39"/>
  <c r="AA238" i="39"/>
  <c r="Z238" i="39"/>
  <c r="Y238" i="39"/>
  <c r="AR237" i="39"/>
  <c r="AQ237" i="39"/>
  <c r="AP237" i="39"/>
  <c r="AO237" i="39"/>
  <c r="AN237" i="39"/>
  <c r="AM237" i="39"/>
  <c r="AL237" i="39"/>
  <c r="AK237" i="39"/>
  <c r="AJ237" i="39"/>
  <c r="AI237" i="39"/>
  <c r="AH237" i="39"/>
  <c r="AG237" i="39"/>
  <c r="AF237" i="39"/>
  <c r="AE237" i="39"/>
  <c r="AD237" i="39"/>
  <c r="AC237" i="39"/>
  <c r="AB237" i="39"/>
  <c r="AA237" i="39"/>
  <c r="Z237" i="39"/>
  <c r="Y237" i="39"/>
  <c r="AR236" i="39"/>
  <c r="AQ236" i="39"/>
  <c r="AP236" i="39"/>
  <c r="AO236" i="39"/>
  <c r="AN236" i="39"/>
  <c r="AM236" i="39"/>
  <c r="AL236" i="39"/>
  <c r="AK236" i="39"/>
  <c r="AJ236" i="39"/>
  <c r="AI236" i="39"/>
  <c r="AH236" i="39"/>
  <c r="AG236" i="39"/>
  <c r="AF236" i="39"/>
  <c r="AE236" i="39"/>
  <c r="AD236" i="39"/>
  <c r="AC236" i="39"/>
  <c r="AB236" i="39"/>
  <c r="AA236" i="39"/>
  <c r="Z236" i="39"/>
  <c r="Y236" i="39"/>
  <c r="AR235" i="39"/>
  <c r="AQ235" i="39"/>
  <c r="AP235" i="39"/>
  <c r="AO235" i="39"/>
  <c r="AN235" i="39"/>
  <c r="AM235" i="39"/>
  <c r="AL235" i="39"/>
  <c r="AK235" i="39"/>
  <c r="AJ235" i="39"/>
  <c r="AI235" i="39"/>
  <c r="AH235" i="39"/>
  <c r="AG235" i="39"/>
  <c r="AF235" i="39"/>
  <c r="AE235" i="39"/>
  <c r="AD235" i="39"/>
  <c r="AC235" i="39"/>
  <c r="AB235" i="39"/>
  <c r="AA235" i="39"/>
  <c r="Z235" i="39"/>
  <c r="Y235" i="39"/>
  <c r="AR234" i="39"/>
  <c r="AQ234" i="39"/>
  <c r="AP234" i="39"/>
  <c r="AO234" i="39"/>
  <c r="AN234" i="39"/>
  <c r="AM234" i="39"/>
  <c r="AL234" i="39"/>
  <c r="AK234" i="39"/>
  <c r="AJ234" i="39"/>
  <c r="AI234" i="39"/>
  <c r="AH234" i="39"/>
  <c r="AG234" i="39"/>
  <c r="AF234" i="39"/>
  <c r="AE234" i="39"/>
  <c r="AD234" i="39"/>
  <c r="AC234" i="39"/>
  <c r="AB234" i="39"/>
  <c r="AA234" i="39"/>
  <c r="Z234" i="39"/>
  <c r="Y234" i="39"/>
  <c r="AR233" i="39"/>
  <c r="AQ233" i="39"/>
  <c r="AP233" i="39"/>
  <c r="AO233" i="39"/>
  <c r="AN233" i="39"/>
  <c r="AM233" i="39"/>
  <c r="AL233" i="39"/>
  <c r="AK233" i="39"/>
  <c r="AJ233" i="39"/>
  <c r="AI233" i="39"/>
  <c r="AH233" i="39"/>
  <c r="AG233" i="39"/>
  <c r="AF233" i="39"/>
  <c r="AE233" i="39"/>
  <c r="AD233" i="39"/>
  <c r="AC233" i="39"/>
  <c r="AB233" i="39"/>
  <c r="AA233" i="39"/>
  <c r="Z233" i="39"/>
  <c r="Y233" i="39"/>
  <c r="AR232" i="39"/>
  <c r="AQ232" i="39"/>
  <c r="AP232" i="39"/>
  <c r="AO232" i="39"/>
  <c r="AN232" i="39"/>
  <c r="AM232" i="39"/>
  <c r="AL232" i="39"/>
  <c r="AK232" i="39"/>
  <c r="AJ232" i="39"/>
  <c r="AI232" i="39"/>
  <c r="AH232" i="39"/>
  <c r="AG232" i="39"/>
  <c r="AF232" i="39"/>
  <c r="AE232" i="39"/>
  <c r="AD232" i="39"/>
  <c r="AC232" i="39"/>
  <c r="AB232" i="39"/>
  <c r="AA232" i="39"/>
  <c r="Z232" i="39"/>
  <c r="Y232" i="39"/>
  <c r="AR231" i="39"/>
  <c r="AQ231" i="39"/>
  <c r="AP231" i="39"/>
  <c r="AO231" i="39"/>
  <c r="AN231" i="39"/>
  <c r="AM231" i="39"/>
  <c r="AL231" i="39"/>
  <c r="AK231" i="39"/>
  <c r="AJ231" i="39"/>
  <c r="AI231" i="39"/>
  <c r="AH231" i="39"/>
  <c r="AG231" i="39"/>
  <c r="AF231" i="39"/>
  <c r="AE231" i="39"/>
  <c r="AD231" i="39"/>
  <c r="AC231" i="39"/>
  <c r="AB231" i="39"/>
  <c r="AA231" i="39"/>
  <c r="Z231" i="39"/>
  <c r="Y231" i="39"/>
  <c r="AR230" i="39"/>
  <c r="AQ230" i="39"/>
  <c r="AP230" i="39"/>
  <c r="AO230" i="39"/>
  <c r="AN230" i="39"/>
  <c r="AM230" i="39"/>
  <c r="AL230" i="39"/>
  <c r="AK230" i="39"/>
  <c r="AJ230" i="39"/>
  <c r="AI230" i="39"/>
  <c r="AH230" i="39"/>
  <c r="AG230" i="39"/>
  <c r="AF230" i="39"/>
  <c r="AE230" i="39"/>
  <c r="AD230" i="39"/>
  <c r="AC230" i="39"/>
  <c r="AB230" i="39"/>
  <c r="AA230" i="39"/>
  <c r="Z230" i="39"/>
  <c r="Y230" i="39"/>
  <c r="AR229" i="39"/>
  <c r="AQ229" i="39"/>
  <c r="AP229" i="39"/>
  <c r="AO229" i="39"/>
  <c r="AN229" i="39"/>
  <c r="AM229" i="39"/>
  <c r="AL229" i="39"/>
  <c r="AK229" i="39"/>
  <c r="AJ229" i="39"/>
  <c r="AI229" i="39"/>
  <c r="AH229" i="39"/>
  <c r="AG229" i="39"/>
  <c r="AF229" i="39"/>
  <c r="AE229" i="39"/>
  <c r="AD229" i="39"/>
  <c r="AC229" i="39"/>
  <c r="AB229" i="39"/>
  <c r="AA229" i="39"/>
  <c r="Z229" i="39"/>
  <c r="Y229" i="39"/>
  <c r="AR228" i="39"/>
  <c r="AQ228" i="39"/>
  <c r="AP228" i="39"/>
  <c r="AO228" i="39"/>
  <c r="AN228" i="39"/>
  <c r="AM228" i="39"/>
  <c r="AL228" i="39"/>
  <c r="AK228" i="39"/>
  <c r="AJ228" i="39"/>
  <c r="AI228" i="39"/>
  <c r="AH228" i="39"/>
  <c r="AG228" i="39"/>
  <c r="AF228" i="39"/>
  <c r="AE228" i="39"/>
  <c r="AD228" i="39"/>
  <c r="AC228" i="39"/>
  <c r="AB228" i="39"/>
  <c r="AA228" i="39"/>
  <c r="Z228" i="39"/>
  <c r="Y228" i="39"/>
  <c r="AR227" i="39"/>
  <c r="AQ227" i="39"/>
  <c r="AP227" i="39"/>
  <c r="AO227" i="39"/>
  <c r="AN227" i="39"/>
  <c r="AM227" i="39"/>
  <c r="AL227" i="39"/>
  <c r="AK227" i="39"/>
  <c r="AJ227" i="39"/>
  <c r="AI227" i="39"/>
  <c r="AH227" i="39"/>
  <c r="AG227" i="39"/>
  <c r="AF227" i="39"/>
  <c r="AE227" i="39"/>
  <c r="AD227" i="39"/>
  <c r="AC227" i="39"/>
  <c r="AB227" i="39"/>
  <c r="AA227" i="39"/>
  <c r="Z227" i="39"/>
  <c r="Y227" i="39"/>
  <c r="AR226" i="39"/>
  <c r="AQ226" i="39"/>
  <c r="AP226" i="39"/>
  <c r="AO226" i="39"/>
  <c r="AN226" i="39"/>
  <c r="AM226" i="39"/>
  <c r="AL226" i="39"/>
  <c r="AK226" i="39"/>
  <c r="AJ226" i="39"/>
  <c r="AI226" i="39"/>
  <c r="AH226" i="39"/>
  <c r="AG226" i="39"/>
  <c r="AF226" i="39"/>
  <c r="AE226" i="39"/>
  <c r="AD226" i="39"/>
  <c r="AC226" i="39"/>
  <c r="AB226" i="39"/>
  <c r="AA226" i="39"/>
  <c r="Z226" i="39"/>
  <c r="Y226" i="39"/>
  <c r="AR225" i="39"/>
  <c r="AQ225" i="39"/>
  <c r="AP225" i="39"/>
  <c r="AO225" i="39"/>
  <c r="AN225" i="39"/>
  <c r="AM225" i="39"/>
  <c r="AL225" i="39"/>
  <c r="AK225" i="39"/>
  <c r="AJ225" i="39"/>
  <c r="AI225" i="39"/>
  <c r="AH225" i="39"/>
  <c r="AG225" i="39"/>
  <c r="AF225" i="39"/>
  <c r="AE225" i="39"/>
  <c r="AD225" i="39"/>
  <c r="AC225" i="39"/>
  <c r="AB225" i="39"/>
  <c r="AA225" i="39"/>
  <c r="Z225" i="39"/>
  <c r="Y225" i="39"/>
  <c r="AR224" i="39"/>
  <c r="AQ224" i="39"/>
  <c r="AP224" i="39"/>
  <c r="AO224" i="39"/>
  <c r="AN224" i="39"/>
  <c r="AM224" i="39"/>
  <c r="AL224" i="39"/>
  <c r="AK224" i="39"/>
  <c r="AJ224" i="39"/>
  <c r="AI224" i="39"/>
  <c r="AH224" i="39"/>
  <c r="AG224" i="39"/>
  <c r="AF224" i="39"/>
  <c r="AE224" i="39"/>
  <c r="AD224" i="39"/>
  <c r="AC224" i="39"/>
  <c r="AB224" i="39"/>
  <c r="AA224" i="39"/>
  <c r="Z224" i="39"/>
  <c r="Y224" i="39"/>
  <c r="AR223" i="39"/>
  <c r="AQ223" i="39"/>
  <c r="AP223" i="39"/>
  <c r="AO223" i="39"/>
  <c r="AN223" i="39"/>
  <c r="AM223" i="39"/>
  <c r="AL223" i="39"/>
  <c r="AK223" i="39"/>
  <c r="AJ223" i="39"/>
  <c r="AI223" i="39"/>
  <c r="AH223" i="39"/>
  <c r="AG223" i="39"/>
  <c r="AF223" i="39"/>
  <c r="AE223" i="39"/>
  <c r="AD223" i="39"/>
  <c r="AC223" i="39"/>
  <c r="AB223" i="39"/>
  <c r="AA223" i="39"/>
  <c r="Z223" i="39"/>
  <c r="Y223" i="39"/>
  <c r="AR222" i="39"/>
  <c r="AQ222" i="39"/>
  <c r="AP222" i="39"/>
  <c r="AO222" i="39"/>
  <c r="AN222" i="39"/>
  <c r="AA265" i="39" s="1"/>
  <c r="AM222" i="39"/>
  <c r="AL222" i="39"/>
  <c r="AK222" i="39"/>
  <c r="AJ222" i="39"/>
  <c r="AI222" i="39"/>
  <c r="AH222" i="39"/>
  <c r="AG222" i="39"/>
  <c r="AF222" i="39"/>
  <c r="AA257" i="39" s="1"/>
  <c r="AE222" i="39"/>
  <c r="AD222" i="39"/>
  <c r="AC222" i="39"/>
  <c r="AB222" i="39"/>
  <c r="AA222" i="39"/>
  <c r="Z222" i="39"/>
  <c r="Y222" i="39"/>
  <c r="AR218" i="39"/>
  <c r="AQ218" i="39"/>
  <c r="AP218" i="39"/>
  <c r="AO218" i="39"/>
  <c r="AN218" i="39"/>
  <c r="AM218" i="39"/>
  <c r="AL218" i="39"/>
  <c r="AK218" i="39"/>
  <c r="AJ218" i="39"/>
  <c r="AI218" i="39"/>
  <c r="AH218" i="39"/>
  <c r="AG218" i="39"/>
  <c r="AF218" i="39"/>
  <c r="AE218" i="39"/>
  <c r="AD218" i="39"/>
  <c r="AC218" i="39"/>
  <c r="AB218" i="39"/>
  <c r="AA218" i="39"/>
  <c r="Z218" i="39"/>
  <c r="Y218" i="39"/>
  <c r="AR217" i="39"/>
  <c r="AQ217" i="39"/>
  <c r="AP217" i="39"/>
  <c r="AO217" i="39"/>
  <c r="AN217" i="39"/>
  <c r="AM217" i="39"/>
  <c r="AL217" i="39"/>
  <c r="AK217" i="39"/>
  <c r="AJ217" i="39"/>
  <c r="AI217" i="39"/>
  <c r="AH217" i="39"/>
  <c r="AG217" i="39"/>
  <c r="AF217" i="39"/>
  <c r="AE217" i="39"/>
  <c r="AD217" i="39"/>
  <c r="AC217" i="39"/>
  <c r="AB217" i="39"/>
  <c r="AA217" i="39"/>
  <c r="Z217" i="39"/>
  <c r="Y217" i="39"/>
  <c r="AR216" i="39"/>
  <c r="AQ216" i="39"/>
  <c r="AP216" i="39"/>
  <c r="AO216" i="39"/>
  <c r="AN216" i="39"/>
  <c r="AM216" i="39"/>
  <c r="AL216" i="39"/>
  <c r="AK216" i="39"/>
  <c r="AJ216" i="39"/>
  <c r="AI216" i="39"/>
  <c r="AH216" i="39"/>
  <c r="AG216" i="39"/>
  <c r="AF216" i="39"/>
  <c r="AE216" i="39"/>
  <c r="AD216" i="39"/>
  <c r="AC216" i="39"/>
  <c r="AB216" i="39"/>
  <c r="AA216" i="39"/>
  <c r="Z216" i="39"/>
  <c r="Y216" i="39"/>
  <c r="AR215" i="39"/>
  <c r="AQ215" i="39"/>
  <c r="AP215" i="39"/>
  <c r="AO215" i="39"/>
  <c r="AN215" i="39"/>
  <c r="AM215" i="39"/>
  <c r="AL215" i="39"/>
  <c r="AK215" i="39"/>
  <c r="AJ215" i="39"/>
  <c r="AI215" i="39"/>
  <c r="AH215" i="39"/>
  <c r="AG215" i="39"/>
  <c r="AF215" i="39"/>
  <c r="AE215" i="39"/>
  <c r="AD215" i="39"/>
  <c r="AC215" i="39"/>
  <c r="AB215" i="39"/>
  <c r="AA215" i="39"/>
  <c r="Z215" i="39"/>
  <c r="Y215" i="39"/>
  <c r="AR214" i="39"/>
  <c r="AQ214" i="39"/>
  <c r="AP214" i="39"/>
  <c r="AO214" i="39"/>
  <c r="AN214" i="39"/>
  <c r="AM214" i="39"/>
  <c r="AL214" i="39"/>
  <c r="AK214" i="39"/>
  <c r="AJ214" i="39"/>
  <c r="AI214" i="39"/>
  <c r="AH214" i="39"/>
  <c r="AG214" i="39"/>
  <c r="AF214" i="39"/>
  <c r="AE214" i="39"/>
  <c r="AD214" i="39"/>
  <c r="AC214" i="39"/>
  <c r="AB214" i="39"/>
  <c r="AA214" i="39"/>
  <c r="Z214" i="39"/>
  <c r="Y214" i="39"/>
  <c r="AR213" i="39"/>
  <c r="AQ213" i="39"/>
  <c r="AP213" i="39"/>
  <c r="AO213" i="39"/>
  <c r="AN213" i="39"/>
  <c r="AM213" i="39"/>
  <c r="AL213" i="39"/>
  <c r="AK213" i="39"/>
  <c r="AJ213" i="39"/>
  <c r="AI213" i="39"/>
  <c r="AH213" i="39"/>
  <c r="AG213" i="39"/>
  <c r="AF213" i="39"/>
  <c r="AE213" i="39"/>
  <c r="AD213" i="39"/>
  <c r="AC213" i="39"/>
  <c r="AB213" i="39"/>
  <c r="AA213" i="39"/>
  <c r="Z213" i="39"/>
  <c r="Y213" i="39"/>
  <c r="AR212" i="39"/>
  <c r="AQ212" i="39"/>
  <c r="AP212" i="39"/>
  <c r="AO212" i="39"/>
  <c r="AN212" i="39"/>
  <c r="AM212" i="39"/>
  <c r="AL212" i="39"/>
  <c r="AK212" i="39"/>
  <c r="AJ212" i="39"/>
  <c r="AI212" i="39"/>
  <c r="AH212" i="39"/>
  <c r="AG212" i="39"/>
  <c r="AF212" i="39"/>
  <c r="AE212" i="39"/>
  <c r="AD212" i="39"/>
  <c r="AC212" i="39"/>
  <c r="AB212" i="39"/>
  <c r="AA212" i="39"/>
  <c r="Z212" i="39"/>
  <c r="Y212" i="39"/>
  <c r="AR211" i="39"/>
  <c r="AQ211" i="39"/>
  <c r="AP211" i="39"/>
  <c r="AO211" i="39"/>
  <c r="AN211" i="39"/>
  <c r="AM211" i="39"/>
  <c r="AL211" i="39"/>
  <c r="AK211" i="39"/>
  <c r="AJ211" i="39"/>
  <c r="AI211" i="39"/>
  <c r="AH211" i="39"/>
  <c r="AG211" i="39"/>
  <c r="AF211" i="39"/>
  <c r="AE211" i="39"/>
  <c r="AD211" i="39"/>
  <c r="AC211" i="39"/>
  <c r="AB211" i="39"/>
  <c r="AA211" i="39"/>
  <c r="Z211" i="39"/>
  <c r="Y211" i="39"/>
  <c r="AR210" i="39"/>
  <c r="AQ210" i="39"/>
  <c r="AP210" i="39"/>
  <c r="AO210" i="39"/>
  <c r="AN210" i="39"/>
  <c r="AM210" i="39"/>
  <c r="AL210" i="39"/>
  <c r="AK210" i="39"/>
  <c r="AJ210" i="39"/>
  <c r="AI210" i="39"/>
  <c r="AH210" i="39"/>
  <c r="AG210" i="39"/>
  <c r="AF210" i="39"/>
  <c r="AE210" i="39"/>
  <c r="AD210" i="39"/>
  <c r="AC210" i="39"/>
  <c r="AB210" i="39"/>
  <c r="AA210" i="39"/>
  <c r="Z210" i="39"/>
  <c r="Y210" i="39"/>
  <c r="AR209" i="39"/>
  <c r="AQ209" i="39"/>
  <c r="AP209" i="39"/>
  <c r="AO209" i="39"/>
  <c r="AN209" i="39"/>
  <c r="AM209" i="39"/>
  <c r="AL209" i="39"/>
  <c r="AK209" i="39"/>
  <c r="AJ209" i="39"/>
  <c r="AI209" i="39"/>
  <c r="AH209" i="39"/>
  <c r="AG209" i="39"/>
  <c r="AF209" i="39"/>
  <c r="AE209" i="39"/>
  <c r="AD209" i="39"/>
  <c r="AC209" i="39"/>
  <c r="AB209" i="39"/>
  <c r="AA209" i="39"/>
  <c r="Z209" i="39"/>
  <c r="Y209" i="39"/>
  <c r="AR208" i="39"/>
  <c r="AQ208" i="39"/>
  <c r="AP208" i="39"/>
  <c r="AO208" i="39"/>
  <c r="AN208" i="39"/>
  <c r="AM208" i="39"/>
  <c r="AL208" i="39"/>
  <c r="AK208" i="39"/>
  <c r="AJ208" i="39"/>
  <c r="AI208" i="39"/>
  <c r="AH208" i="39"/>
  <c r="AG208" i="39"/>
  <c r="AF208" i="39"/>
  <c r="AE208" i="39"/>
  <c r="AD208" i="39"/>
  <c r="AC208" i="39"/>
  <c r="AB208" i="39"/>
  <c r="AA208" i="39"/>
  <c r="Z208" i="39"/>
  <c r="Y208" i="39"/>
  <c r="AR207" i="39"/>
  <c r="AQ207" i="39"/>
  <c r="AP207" i="39"/>
  <c r="AO207" i="39"/>
  <c r="AN207" i="39"/>
  <c r="AM207" i="39"/>
  <c r="AL207" i="39"/>
  <c r="AK207" i="39"/>
  <c r="AJ207" i="39"/>
  <c r="AI207" i="39"/>
  <c r="AH207" i="39"/>
  <c r="AG207" i="39"/>
  <c r="AF207" i="39"/>
  <c r="AE207" i="39"/>
  <c r="AD207" i="39"/>
  <c r="AC207" i="39"/>
  <c r="AB207" i="39"/>
  <c r="AA207" i="39"/>
  <c r="Z207" i="39"/>
  <c r="Y207" i="39"/>
  <c r="AR206" i="39"/>
  <c r="AQ206" i="39"/>
  <c r="AP206" i="39"/>
  <c r="AO206" i="39"/>
  <c r="AN206" i="39"/>
  <c r="AM206" i="39"/>
  <c r="AL206" i="39"/>
  <c r="AK206" i="39"/>
  <c r="AJ206" i="39"/>
  <c r="AI206" i="39"/>
  <c r="AH206" i="39"/>
  <c r="AG206" i="39"/>
  <c r="AF206" i="39"/>
  <c r="AE206" i="39"/>
  <c r="AD206" i="39"/>
  <c r="AC206" i="39"/>
  <c r="AB206" i="39"/>
  <c r="AA206" i="39"/>
  <c r="Z206" i="39"/>
  <c r="Y206" i="39"/>
  <c r="AR205" i="39"/>
  <c r="AQ205" i="39"/>
  <c r="AP205" i="39"/>
  <c r="AO205" i="39"/>
  <c r="AN205" i="39"/>
  <c r="AM205" i="39"/>
  <c r="AL205" i="39"/>
  <c r="AK205" i="39"/>
  <c r="AJ205" i="39"/>
  <c r="AI205" i="39"/>
  <c r="AH205" i="39"/>
  <c r="AG205" i="39"/>
  <c r="AF205" i="39"/>
  <c r="AE205" i="39"/>
  <c r="AD205" i="39"/>
  <c r="AC205" i="39"/>
  <c r="AB205" i="39"/>
  <c r="AA205" i="39"/>
  <c r="Z205" i="39"/>
  <c r="Y205" i="39"/>
  <c r="AR204" i="39"/>
  <c r="AQ204" i="39"/>
  <c r="AP204" i="39"/>
  <c r="AO204" i="39"/>
  <c r="AN204" i="39"/>
  <c r="AM204" i="39"/>
  <c r="AL204" i="39"/>
  <c r="AK204" i="39"/>
  <c r="AJ204" i="39"/>
  <c r="AI204" i="39"/>
  <c r="AH204" i="39"/>
  <c r="AG204" i="39"/>
  <c r="AF204" i="39"/>
  <c r="AE204" i="39"/>
  <c r="AD204" i="39"/>
  <c r="AC204" i="39"/>
  <c r="AB204" i="39"/>
  <c r="AA204" i="39"/>
  <c r="Z204" i="39"/>
  <c r="Y204" i="39"/>
  <c r="AR203" i="39"/>
  <c r="AQ203" i="39"/>
  <c r="AP203" i="39"/>
  <c r="AO203" i="39"/>
  <c r="AN203" i="39"/>
  <c r="AM203" i="39"/>
  <c r="AL203" i="39"/>
  <c r="AK203" i="39"/>
  <c r="AJ203" i="39"/>
  <c r="AI203" i="39"/>
  <c r="AH203" i="39"/>
  <c r="AG203" i="39"/>
  <c r="AF203" i="39"/>
  <c r="AE203" i="39"/>
  <c r="AD203" i="39"/>
  <c r="AC203" i="39"/>
  <c r="AB203" i="39"/>
  <c r="AA203" i="39"/>
  <c r="Z203" i="39"/>
  <c r="Y203" i="39"/>
  <c r="AR202" i="39"/>
  <c r="AQ202" i="39"/>
  <c r="AP202" i="39"/>
  <c r="AO202" i="39"/>
  <c r="AN202" i="39"/>
  <c r="AM202" i="39"/>
  <c r="AL202" i="39"/>
  <c r="AK202" i="39"/>
  <c r="AJ202" i="39"/>
  <c r="AI202" i="39"/>
  <c r="AH202" i="39"/>
  <c r="AG202" i="39"/>
  <c r="AF202" i="39"/>
  <c r="AE202" i="39"/>
  <c r="AD202" i="39"/>
  <c r="AC202" i="39"/>
  <c r="AB202" i="39"/>
  <c r="AA202" i="39"/>
  <c r="Z202" i="39"/>
  <c r="Y202" i="39"/>
  <c r="AR201" i="39"/>
  <c r="AQ201" i="39"/>
  <c r="AP201" i="39"/>
  <c r="AO201" i="39"/>
  <c r="AN201" i="39"/>
  <c r="AM201" i="39"/>
  <c r="AL201" i="39"/>
  <c r="AK201" i="39"/>
  <c r="AJ201" i="39"/>
  <c r="AI201" i="39"/>
  <c r="AH201" i="39"/>
  <c r="AG201" i="39"/>
  <c r="AF201" i="39"/>
  <c r="AE201" i="39"/>
  <c r="AD201" i="39"/>
  <c r="AC201" i="39"/>
  <c r="AB201" i="39"/>
  <c r="AA201" i="39"/>
  <c r="Z201" i="39"/>
  <c r="Y201" i="39"/>
  <c r="AR200" i="39"/>
  <c r="AQ200" i="39"/>
  <c r="AP200" i="39"/>
  <c r="AO200" i="39"/>
  <c r="AN200" i="39"/>
  <c r="AM200" i="39"/>
  <c r="AL200" i="39"/>
  <c r="AK200" i="39"/>
  <c r="AJ200" i="39"/>
  <c r="AI200" i="39"/>
  <c r="AH200" i="39"/>
  <c r="AG200" i="39"/>
  <c r="AF200" i="39"/>
  <c r="AE200" i="39"/>
  <c r="AD200" i="39"/>
  <c r="AC200" i="39"/>
  <c r="AB200" i="39"/>
  <c r="AA200" i="39"/>
  <c r="Z200" i="39"/>
  <c r="Y200" i="39"/>
  <c r="AR199" i="39"/>
  <c r="AQ199" i="39"/>
  <c r="AP199" i="39"/>
  <c r="AO199" i="39"/>
  <c r="AN199" i="39"/>
  <c r="AM199" i="39"/>
  <c r="AL199" i="39"/>
  <c r="AK199" i="39"/>
  <c r="AJ199" i="39"/>
  <c r="AI199" i="39"/>
  <c r="AH199" i="39"/>
  <c r="AG199" i="39"/>
  <c r="AF199" i="39"/>
  <c r="AE199" i="39"/>
  <c r="AD199" i="39"/>
  <c r="AC199" i="39"/>
  <c r="AB199" i="39"/>
  <c r="AA199" i="39"/>
  <c r="Z199" i="39"/>
  <c r="Y199" i="39"/>
  <c r="AR198" i="39"/>
  <c r="AQ198" i="39"/>
  <c r="AP198" i="39"/>
  <c r="AO198" i="39"/>
  <c r="AN198" i="39"/>
  <c r="AM198" i="39"/>
  <c r="AL198" i="39"/>
  <c r="AK198" i="39"/>
  <c r="AJ198" i="39"/>
  <c r="AI198" i="39"/>
  <c r="AH198" i="39"/>
  <c r="AG198" i="39"/>
  <c r="AF198" i="39"/>
  <c r="AE198" i="39"/>
  <c r="AD198" i="39"/>
  <c r="AC198" i="39"/>
  <c r="AB198" i="39"/>
  <c r="AA198" i="39"/>
  <c r="Z198" i="39"/>
  <c r="Y198" i="39"/>
  <c r="AR197" i="39"/>
  <c r="AQ197" i="39"/>
  <c r="AP197" i="39"/>
  <c r="AO197" i="39"/>
  <c r="AN197" i="39"/>
  <c r="AM197" i="39"/>
  <c r="AL197" i="39"/>
  <c r="AK197" i="39"/>
  <c r="AJ197" i="39"/>
  <c r="AI197" i="39"/>
  <c r="AH197" i="39"/>
  <c r="AG197" i="39"/>
  <c r="AF197" i="39"/>
  <c r="AE197" i="39"/>
  <c r="AD197" i="39"/>
  <c r="AC197" i="39"/>
  <c r="AB197" i="39"/>
  <c r="AA197" i="39"/>
  <c r="Z197" i="39"/>
  <c r="Y197" i="39"/>
  <c r="AR196" i="39"/>
  <c r="AQ196" i="39"/>
  <c r="AP196" i="39"/>
  <c r="AO196" i="39"/>
  <c r="AN196" i="39"/>
  <c r="AM196" i="39"/>
  <c r="AL196" i="39"/>
  <c r="AK196" i="39"/>
  <c r="AJ196" i="39"/>
  <c r="AI196" i="39"/>
  <c r="AH196" i="39"/>
  <c r="AG196" i="39"/>
  <c r="AF196" i="39"/>
  <c r="AE196" i="39"/>
  <c r="AD196" i="39"/>
  <c r="AC196" i="39"/>
  <c r="AB196" i="39"/>
  <c r="AA196" i="39"/>
  <c r="Z196" i="39"/>
  <c r="Y196" i="39"/>
  <c r="AR195" i="39"/>
  <c r="AQ195" i="39"/>
  <c r="AP195" i="39"/>
  <c r="AO195" i="39"/>
  <c r="AN195" i="39"/>
  <c r="AM195" i="39"/>
  <c r="Z264" i="39" s="1"/>
  <c r="AL195" i="39"/>
  <c r="Z263" i="39" s="1"/>
  <c r="AK195" i="39"/>
  <c r="Z262" i="39" s="1"/>
  <c r="AJ195" i="39"/>
  <c r="AI195" i="39"/>
  <c r="AH195" i="39"/>
  <c r="AG195" i="39"/>
  <c r="AF195" i="39"/>
  <c r="Z257" i="39" s="1"/>
  <c r="AE195" i="39"/>
  <c r="Z256" i="39" s="1"/>
  <c r="AD195" i="39"/>
  <c r="Z255" i="39" s="1"/>
  <c r="AC195" i="39"/>
  <c r="Z254" i="39" s="1"/>
  <c r="AB195" i="39"/>
  <c r="AA195" i="39"/>
  <c r="Z195" i="39"/>
  <c r="Y195" i="39"/>
  <c r="AR191" i="39"/>
  <c r="AQ191" i="39"/>
  <c r="AP191" i="39"/>
  <c r="AO191" i="39"/>
  <c r="AN191" i="39"/>
  <c r="AM191" i="39"/>
  <c r="AL191" i="39"/>
  <c r="AK191" i="39"/>
  <c r="AJ191" i="39"/>
  <c r="AI191" i="39"/>
  <c r="AH191" i="39"/>
  <c r="AG191" i="39"/>
  <c r="AE191" i="39"/>
  <c r="AD191" i="39"/>
  <c r="AC191" i="39"/>
  <c r="AB191" i="39"/>
  <c r="AA191" i="39"/>
  <c r="Z191" i="39"/>
  <c r="Y191" i="39"/>
  <c r="AR190" i="39"/>
  <c r="AQ190" i="39"/>
  <c r="AP190" i="39"/>
  <c r="AO190" i="39"/>
  <c r="AN190" i="39"/>
  <c r="AM190" i="39"/>
  <c r="AL190" i="39"/>
  <c r="AK190" i="39"/>
  <c r="AJ190" i="39"/>
  <c r="AI190" i="39"/>
  <c r="AH190" i="39"/>
  <c r="AG190" i="39"/>
  <c r="AE190" i="39"/>
  <c r="AD190" i="39"/>
  <c r="AC190" i="39"/>
  <c r="AB190" i="39"/>
  <c r="AA190" i="39"/>
  <c r="Z190" i="39"/>
  <c r="Y190" i="39"/>
  <c r="AR189" i="39"/>
  <c r="AQ189" i="39"/>
  <c r="AP189" i="39"/>
  <c r="AO189" i="39"/>
  <c r="AN189" i="39"/>
  <c r="AM189" i="39"/>
  <c r="AL189" i="39"/>
  <c r="AK189" i="39"/>
  <c r="AJ189" i="39"/>
  <c r="AI189" i="39"/>
  <c r="AH189" i="39"/>
  <c r="AG189" i="39"/>
  <c r="AE189" i="39"/>
  <c r="AD189" i="39"/>
  <c r="AC189" i="39"/>
  <c r="AB189" i="39"/>
  <c r="AA189" i="39"/>
  <c r="Z189" i="39"/>
  <c r="Y189" i="39"/>
  <c r="AR188" i="39"/>
  <c r="AQ188" i="39"/>
  <c r="AP188" i="39"/>
  <c r="AO188" i="39"/>
  <c r="AN188" i="39"/>
  <c r="AM188" i="39"/>
  <c r="AL188" i="39"/>
  <c r="AK188" i="39"/>
  <c r="AJ188" i="39"/>
  <c r="AI188" i="39"/>
  <c r="AH188" i="39"/>
  <c r="AG188" i="39"/>
  <c r="AE188" i="39"/>
  <c r="AD188" i="39"/>
  <c r="AC188" i="39"/>
  <c r="AB188" i="39"/>
  <c r="AA188" i="39"/>
  <c r="Z188" i="39"/>
  <c r="Y188" i="39"/>
  <c r="AR187" i="39"/>
  <c r="AQ187" i="39"/>
  <c r="AP187" i="39"/>
  <c r="AO187" i="39"/>
  <c r="AN187" i="39"/>
  <c r="AM187" i="39"/>
  <c r="AL187" i="39"/>
  <c r="AK187" i="39"/>
  <c r="AJ187" i="39"/>
  <c r="AI187" i="39"/>
  <c r="AH187" i="39"/>
  <c r="AG187" i="39"/>
  <c r="AE187" i="39"/>
  <c r="AD187" i="39"/>
  <c r="AC187" i="39"/>
  <c r="AB187" i="39"/>
  <c r="AA187" i="39"/>
  <c r="Z187" i="39"/>
  <c r="Y187" i="39"/>
  <c r="AR186" i="39"/>
  <c r="AQ186" i="39"/>
  <c r="AP186" i="39"/>
  <c r="AO186" i="39"/>
  <c r="AN186" i="39"/>
  <c r="AM186" i="39"/>
  <c r="AL186" i="39"/>
  <c r="AK186" i="39"/>
  <c r="AJ186" i="39"/>
  <c r="AI186" i="39"/>
  <c r="AH186" i="39"/>
  <c r="AG186" i="39"/>
  <c r="AE186" i="39"/>
  <c r="AD186" i="39"/>
  <c r="AC186" i="39"/>
  <c r="AB186" i="39"/>
  <c r="AA186" i="39"/>
  <c r="Z186" i="39"/>
  <c r="Y186" i="39"/>
  <c r="AR185" i="39"/>
  <c r="AQ185" i="39"/>
  <c r="AP185" i="39"/>
  <c r="AO185" i="39"/>
  <c r="AN185" i="39"/>
  <c r="AM185" i="39"/>
  <c r="AL185" i="39"/>
  <c r="AK185" i="39"/>
  <c r="AJ185" i="39"/>
  <c r="AI185" i="39"/>
  <c r="AH185" i="39"/>
  <c r="AG185" i="39"/>
  <c r="AE185" i="39"/>
  <c r="AD185" i="39"/>
  <c r="AC185" i="39"/>
  <c r="AB185" i="39"/>
  <c r="AA185" i="39"/>
  <c r="Z185" i="39"/>
  <c r="Y185" i="39"/>
  <c r="AR184" i="39"/>
  <c r="AQ184" i="39"/>
  <c r="AP184" i="39"/>
  <c r="AO184" i="39"/>
  <c r="AN184" i="39"/>
  <c r="AM184" i="39"/>
  <c r="AL184" i="39"/>
  <c r="AK184" i="39"/>
  <c r="AJ184" i="39"/>
  <c r="AI184" i="39"/>
  <c r="AH184" i="39"/>
  <c r="AG184" i="39"/>
  <c r="AE184" i="39"/>
  <c r="AD184" i="39"/>
  <c r="AC184" i="39"/>
  <c r="AB184" i="39"/>
  <c r="AA184" i="39"/>
  <c r="Z184" i="39"/>
  <c r="Y184" i="39"/>
  <c r="AR183" i="39"/>
  <c r="AQ183" i="39"/>
  <c r="AP183" i="39"/>
  <c r="AO183" i="39"/>
  <c r="AN183" i="39"/>
  <c r="AM183" i="39"/>
  <c r="AL183" i="39"/>
  <c r="AK183" i="39"/>
  <c r="AJ183" i="39"/>
  <c r="AI183" i="39"/>
  <c r="AH183" i="39"/>
  <c r="AG183" i="39"/>
  <c r="AE183" i="39"/>
  <c r="AD183" i="39"/>
  <c r="AC183" i="39"/>
  <c r="AB183" i="39"/>
  <c r="AA183" i="39"/>
  <c r="Z183" i="39"/>
  <c r="Y183" i="39"/>
  <c r="AR182" i="39"/>
  <c r="AQ182" i="39"/>
  <c r="AP182" i="39"/>
  <c r="AO182" i="39"/>
  <c r="AN182" i="39"/>
  <c r="AM182" i="39"/>
  <c r="AL182" i="39"/>
  <c r="AK182" i="39"/>
  <c r="AJ182" i="39"/>
  <c r="AI182" i="39"/>
  <c r="AH182" i="39"/>
  <c r="AG182" i="39"/>
  <c r="AE182" i="39"/>
  <c r="AD182" i="39"/>
  <c r="AC182" i="39"/>
  <c r="AB182" i="39"/>
  <c r="AA182" i="39"/>
  <c r="Z182" i="39"/>
  <c r="Y182" i="39"/>
  <c r="AR181" i="39"/>
  <c r="AQ181" i="39"/>
  <c r="AP181" i="39"/>
  <c r="AO181" i="39"/>
  <c r="AN181" i="39"/>
  <c r="AM181" i="39"/>
  <c r="AL181" i="39"/>
  <c r="AK181" i="39"/>
  <c r="AJ181" i="39"/>
  <c r="AI181" i="39"/>
  <c r="AH181" i="39"/>
  <c r="AG181" i="39"/>
  <c r="AE181" i="39"/>
  <c r="AD181" i="39"/>
  <c r="AC181" i="39"/>
  <c r="AB181" i="39"/>
  <c r="AA181" i="39"/>
  <c r="Z181" i="39"/>
  <c r="Y181" i="39"/>
  <c r="AR180" i="39"/>
  <c r="AQ180" i="39"/>
  <c r="AP180" i="39"/>
  <c r="AO180" i="39"/>
  <c r="AN180" i="39"/>
  <c r="AM180" i="39"/>
  <c r="AL180" i="39"/>
  <c r="AK180" i="39"/>
  <c r="AJ180" i="39"/>
  <c r="AI180" i="39"/>
  <c r="AH180" i="39"/>
  <c r="AG180" i="39"/>
  <c r="AE180" i="39"/>
  <c r="AD180" i="39"/>
  <c r="AC180" i="39"/>
  <c r="AB180" i="39"/>
  <c r="AA180" i="39"/>
  <c r="Z180" i="39"/>
  <c r="Y180" i="39"/>
  <c r="AR179" i="39"/>
  <c r="AQ179" i="39"/>
  <c r="AP179" i="39"/>
  <c r="AO179" i="39"/>
  <c r="AN179" i="39"/>
  <c r="AM179" i="39"/>
  <c r="AL179" i="39"/>
  <c r="AK179" i="39"/>
  <c r="AJ179" i="39"/>
  <c r="AI179" i="39"/>
  <c r="AH179" i="39"/>
  <c r="AG179" i="39"/>
  <c r="AE179" i="39"/>
  <c r="AD179" i="39"/>
  <c r="AC179" i="39"/>
  <c r="AB179" i="39"/>
  <c r="AA179" i="39"/>
  <c r="Z179" i="39"/>
  <c r="Y179" i="39"/>
  <c r="AR178" i="39"/>
  <c r="AQ178" i="39"/>
  <c r="AP178" i="39"/>
  <c r="AO178" i="39"/>
  <c r="AN178" i="39"/>
  <c r="AM178" i="39"/>
  <c r="AL178" i="39"/>
  <c r="AK178" i="39"/>
  <c r="AJ178" i="39"/>
  <c r="AI178" i="39"/>
  <c r="AH178" i="39"/>
  <c r="AG178" i="39"/>
  <c r="AE178" i="39"/>
  <c r="AD178" i="39"/>
  <c r="AC178" i="39"/>
  <c r="AB178" i="39"/>
  <c r="AA178" i="39"/>
  <c r="Z178" i="39"/>
  <c r="Y178" i="39"/>
  <c r="AR177" i="39"/>
  <c r="AQ177" i="39"/>
  <c r="AP177" i="39"/>
  <c r="AO177" i="39"/>
  <c r="AN177" i="39"/>
  <c r="AM177" i="39"/>
  <c r="AL177" i="39"/>
  <c r="AK177" i="39"/>
  <c r="AJ177" i="39"/>
  <c r="AI177" i="39"/>
  <c r="AH177" i="39"/>
  <c r="AG177" i="39"/>
  <c r="AE177" i="39"/>
  <c r="AD177" i="39"/>
  <c r="AC177" i="39"/>
  <c r="AB177" i="39"/>
  <c r="AA177" i="39"/>
  <c r="Z177" i="39"/>
  <c r="Y177" i="39"/>
  <c r="AR176" i="39"/>
  <c r="AQ176" i="39"/>
  <c r="AP176" i="39"/>
  <c r="AO176" i="39"/>
  <c r="AN176" i="39"/>
  <c r="AM176" i="39"/>
  <c r="AL176" i="39"/>
  <c r="AK176" i="39"/>
  <c r="AJ176" i="39"/>
  <c r="AI176" i="39"/>
  <c r="AH176" i="39"/>
  <c r="AG176" i="39"/>
  <c r="AE176" i="39"/>
  <c r="AD176" i="39"/>
  <c r="AC176" i="39"/>
  <c r="AB176" i="39"/>
  <c r="AA176" i="39"/>
  <c r="Z176" i="39"/>
  <c r="Y176" i="39"/>
  <c r="AR175" i="39"/>
  <c r="AQ175" i="39"/>
  <c r="AP175" i="39"/>
  <c r="AO175" i="39"/>
  <c r="AN175" i="39"/>
  <c r="AM175" i="39"/>
  <c r="AL175" i="39"/>
  <c r="AK175" i="39"/>
  <c r="AJ175" i="39"/>
  <c r="AI175" i="39"/>
  <c r="AH175" i="39"/>
  <c r="AG175" i="39"/>
  <c r="AE175" i="39"/>
  <c r="AD175" i="39"/>
  <c r="AC175" i="39"/>
  <c r="AB175" i="39"/>
  <c r="AA175" i="39"/>
  <c r="Z175" i="39"/>
  <c r="Y175" i="39"/>
  <c r="AR174" i="39"/>
  <c r="AQ174" i="39"/>
  <c r="AP174" i="39"/>
  <c r="AO174" i="39"/>
  <c r="AN174" i="39"/>
  <c r="AM174" i="39"/>
  <c r="AL174" i="39"/>
  <c r="AK174" i="39"/>
  <c r="AJ174" i="39"/>
  <c r="AI174" i="39"/>
  <c r="AH174" i="39"/>
  <c r="AG174" i="39"/>
  <c r="AE174" i="39"/>
  <c r="AD174" i="39"/>
  <c r="AC174" i="39"/>
  <c r="AB174" i="39"/>
  <c r="AA174" i="39"/>
  <c r="Z174" i="39"/>
  <c r="Y174" i="39"/>
  <c r="AR173" i="39"/>
  <c r="AQ173" i="39"/>
  <c r="AP173" i="39"/>
  <c r="AO173" i="39"/>
  <c r="AN173" i="39"/>
  <c r="AM173" i="39"/>
  <c r="AL173" i="39"/>
  <c r="AK173" i="39"/>
  <c r="AJ173" i="39"/>
  <c r="AI173" i="39"/>
  <c r="AH173" i="39"/>
  <c r="AG173" i="39"/>
  <c r="AE173" i="39"/>
  <c r="AD173" i="39"/>
  <c r="AC173" i="39"/>
  <c r="AB173" i="39"/>
  <c r="AA173" i="39"/>
  <c r="Z173" i="39"/>
  <c r="Y173" i="39"/>
  <c r="AR172" i="39"/>
  <c r="AQ172" i="39"/>
  <c r="AP172" i="39"/>
  <c r="AO172" i="39"/>
  <c r="AN172" i="39"/>
  <c r="AM172" i="39"/>
  <c r="AL172" i="39"/>
  <c r="AK172" i="39"/>
  <c r="AJ172" i="39"/>
  <c r="AI172" i="39"/>
  <c r="AH172" i="39"/>
  <c r="AG172" i="39"/>
  <c r="AE172" i="39"/>
  <c r="AD172" i="39"/>
  <c r="AC172" i="39"/>
  <c r="AB172" i="39"/>
  <c r="AA172" i="39"/>
  <c r="Z172" i="39"/>
  <c r="Y172" i="39"/>
  <c r="AR171" i="39"/>
  <c r="AQ171" i="39"/>
  <c r="AP171" i="39"/>
  <c r="AO171" i="39"/>
  <c r="AN171" i="39"/>
  <c r="AM171" i="39"/>
  <c r="AL171" i="39"/>
  <c r="AK171" i="39"/>
  <c r="AJ171" i="39"/>
  <c r="AI171" i="39"/>
  <c r="AH171" i="39"/>
  <c r="AG171" i="39"/>
  <c r="AE171" i="39"/>
  <c r="AD171" i="39"/>
  <c r="AC171" i="39"/>
  <c r="AB171" i="39"/>
  <c r="AA171" i="39"/>
  <c r="Z171" i="39"/>
  <c r="Y171" i="39"/>
  <c r="AR170" i="39"/>
  <c r="AQ170" i="39"/>
  <c r="AP170" i="39"/>
  <c r="AO170" i="39"/>
  <c r="AN170" i="39"/>
  <c r="AM170" i="39"/>
  <c r="AL170" i="39"/>
  <c r="AK170" i="39"/>
  <c r="AJ170" i="39"/>
  <c r="AI170" i="39"/>
  <c r="AH170" i="39"/>
  <c r="AG170" i="39"/>
  <c r="AE170" i="39"/>
  <c r="AD170" i="39"/>
  <c r="AC170" i="39"/>
  <c r="AB170" i="39"/>
  <c r="AA170" i="39"/>
  <c r="Z170" i="39"/>
  <c r="Y170" i="39"/>
  <c r="AR169" i="39"/>
  <c r="AQ169" i="39"/>
  <c r="AP169" i="39"/>
  <c r="AO169" i="39"/>
  <c r="AN169" i="39"/>
  <c r="AM169" i="39"/>
  <c r="AL169" i="39"/>
  <c r="AK169" i="39"/>
  <c r="AJ169" i="39"/>
  <c r="AI169" i="39"/>
  <c r="AH169" i="39"/>
  <c r="AG169" i="39"/>
  <c r="AE169" i="39"/>
  <c r="AD169" i="39"/>
  <c r="AC169" i="39"/>
  <c r="AB169" i="39"/>
  <c r="AA169" i="39"/>
  <c r="Z169" i="39"/>
  <c r="Y169" i="39"/>
  <c r="AR168" i="39"/>
  <c r="AQ168" i="39"/>
  <c r="AP168" i="39"/>
  <c r="AO168" i="39"/>
  <c r="AN168" i="39"/>
  <c r="Y265" i="39" s="1"/>
  <c r="AM168" i="39"/>
  <c r="AL168" i="39"/>
  <c r="Y263" i="39" s="1"/>
  <c r="AK168" i="39"/>
  <c r="AJ168" i="39"/>
  <c r="AI168" i="39"/>
  <c r="AH168" i="39"/>
  <c r="AG168" i="39"/>
  <c r="AE168" i="39"/>
  <c r="AD168" i="39"/>
  <c r="Y255" i="39" s="1"/>
  <c r="AC168" i="39"/>
  <c r="AB168" i="39"/>
  <c r="AA168" i="39"/>
  <c r="Z168" i="39"/>
  <c r="Y168" i="39"/>
  <c r="T164" i="39"/>
  <c r="AM269" i="39" s="1"/>
  <c r="S164" i="39"/>
  <c r="R164" i="39"/>
  <c r="T163" i="39"/>
  <c r="AM268" i="39" s="1"/>
  <c r="S163" i="39"/>
  <c r="R163" i="39"/>
  <c r="T162" i="39"/>
  <c r="AM267" i="39" s="1"/>
  <c r="S162" i="39"/>
  <c r="R162" i="39"/>
  <c r="T161" i="39"/>
  <c r="AM266" i="39" s="1"/>
  <c r="S161" i="39"/>
  <c r="R161" i="39"/>
  <c r="T160" i="39"/>
  <c r="AM265" i="39" s="1"/>
  <c r="S160" i="39"/>
  <c r="R160" i="39"/>
  <c r="T159" i="39"/>
  <c r="AM264" i="39" s="1"/>
  <c r="S159" i="39"/>
  <c r="R159" i="39"/>
  <c r="T158" i="39"/>
  <c r="AM263" i="39" s="1"/>
  <c r="S158" i="39"/>
  <c r="R158" i="39"/>
  <c r="T157" i="39"/>
  <c r="AM262" i="39" s="1"/>
  <c r="S157" i="39"/>
  <c r="R157" i="39"/>
  <c r="T156" i="39"/>
  <c r="AM261" i="39" s="1"/>
  <c r="S156" i="39"/>
  <c r="R156" i="39"/>
  <c r="T155" i="39"/>
  <c r="AM260" i="39" s="1"/>
  <c r="S155" i="39"/>
  <c r="R155" i="39"/>
  <c r="T154" i="39"/>
  <c r="AM259" i="39" s="1"/>
  <c r="S154" i="39"/>
  <c r="R154" i="39"/>
  <c r="T153" i="39"/>
  <c r="AM258" i="39" s="1"/>
  <c r="S153" i="39"/>
  <c r="R153" i="39"/>
  <c r="T152" i="39"/>
  <c r="AM257" i="39" s="1"/>
  <c r="S152" i="39"/>
  <c r="R152" i="39"/>
  <c r="AF190" i="39" s="1"/>
  <c r="T151" i="39"/>
  <c r="AM256" i="39" s="1"/>
  <c r="S151" i="39"/>
  <c r="R151" i="39"/>
  <c r="T150" i="39"/>
  <c r="AM255" i="39" s="1"/>
  <c r="S150" i="39"/>
  <c r="R150" i="39"/>
  <c r="T149" i="39"/>
  <c r="AM254" i="39" s="1"/>
  <c r="S149" i="39"/>
  <c r="R149" i="39"/>
  <c r="T148" i="39"/>
  <c r="AM253" i="39" s="1"/>
  <c r="S148" i="39"/>
  <c r="R148" i="39"/>
  <c r="T147" i="39"/>
  <c r="AM252" i="39" s="1"/>
  <c r="S147" i="39"/>
  <c r="R147" i="39"/>
  <c r="T146" i="39"/>
  <c r="S146" i="39"/>
  <c r="R146" i="39"/>
  <c r="T145" i="39"/>
  <c r="AM250" i="39" s="1"/>
  <c r="S145" i="39"/>
  <c r="R145" i="39"/>
  <c r="S144" i="39"/>
  <c r="R144" i="39"/>
  <c r="U332" i="37"/>
  <c r="T332" i="37"/>
  <c r="S332" i="37"/>
  <c r="U331" i="37"/>
  <c r="T331" i="37"/>
  <c r="S331" i="37"/>
  <c r="U330" i="37"/>
  <c r="T330" i="37"/>
  <c r="S330" i="37"/>
  <c r="U329" i="37"/>
  <c r="T329" i="37"/>
  <c r="S329" i="37"/>
  <c r="U328" i="37"/>
  <c r="T328" i="37"/>
  <c r="S328" i="37"/>
  <c r="U327" i="37"/>
  <c r="T327" i="37"/>
  <c r="S327" i="37"/>
  <c r="U326" i="37"/>
  <c r="T326" i="37"/>
  <c r="S326" i="37"/>
  <c r="U325" i="37"/>
  <c r="T325" i="37"/>
  <c r="S325" i="37"/>
  <c r="U324" i="37"/>
  <c r="T324" i="37"/>
  <c r="S324" i="37"/>
  <c r="U323" i="37"/>
  <c r="T323" i="37"/>
  <c r="S323" i="37"/>
  <c r="U322" i="37"/>
  <c r="T322" i="37"/>
  <c r="S322" i="37"/>
  <c r="U321" i="37"/>
  <c r="T321" i="37"/>
  <c r="S321" i="37"/>
  <c r="U320" i="37"/>
  <c r="T320" i="37"/>
  <c r="S320" i="37"/>
  <c r="U319" i="37"/>
  <c r="T319" i="37"/>
  <c r="S319" i="37"/>
  <c r="U318" i="37"/>
  <c r="T318" i="37"/>
  <c r="S318" i="37"/>
  <c r="U317" i="37"/>
  <c r="T317" i="37"/>
  <c r="S317" i="37"/>
  <c r="U316" i="37"/>
  <c r="T316" i="37"/>
  <c r="S316" i="37"/>
  <c r="U315" i="37"/>
  <c r="T315" i="37"/>
  <c r="S315" i="37"/>
  <c r="U314" i="37"/>
  <c r="T314" i="37"/>
  <c r="S314" i="37"/>
  <c r="U313" i="37"/>
  <c r="T313" i="37"/>
  <c r="S313" i="37"/>
  <c r="U312" i="37"/>
  <c r="T312" i="37"/>
  <c r="S312" i="37"/>
  <c r="U311" i="37"/>
  <c r="T311" i="37"/>
  <c r="S311" i="37"/>
  <c r="U310" i="37"/>
  <c r="T310" i="37"/>
  <c r="S310" i="37"/>
  <c r="U309" i="37"/>
  <c r="T309" i="37"/>
  <c r="S309" i="37"/>
  <c r="I332" i="37"/>
  <c r="H332" i="37"/>
  <c r="G332" i="37"/>
  <c r="I331" i="37"/>
  <c r="H331" i="37"/>
  <c r="G331" i="37"/>
  <c r="I330" i="37"/>
  <c r="H330" i="37"/>
  <c r="G330" i="37"/>
  <c r="I329" i="37"/>
  <c r="H329" i="37"/>
  <c r="G329" i="37"/>
  <c r="I328" i="37"/>
  <c r="H328" i="37"/>
  <c r="G328" i="37"/>
  <c r="I327" i="37"/>
  <c r="H327" i="37"/>
  <c r="G327" i="37"/>
  <c r="I326" i="37"/>
  <c r="H326" i="37"/>
  <c r="G326" i="37"/>
  <c r="I325" i="37"/>
  <c r="H325" i="37"/>
  <c r="G325" i="37"/>
  <c r="I324" i="37"/>
  <c r="H324" i="37"/>
  <c r="G324" i="37"/>
  <c r="I323" i="37"/>
  <c r="H323" i="37"/>
  <c r="G323" i="37"/>
  <c r="I322" i="37"/>
  <c r="H322" i="37"/>
  <c r="G322" i="37"/>
  <c r="I321" i="37"/>
  <c r="H321" i="37"/>
  <c r="G321" i="37"/>
  <c r="I320" i="37"/>
  <c r="H320" i="37"/>
  <c r="G320" i="37"/>
  <c r="I319" i="37"/>
  <c r="H319" i="37"/>
  <c r="G319" i="37"/>
  <c r="I318" i="37"/>
  <c r="H318" i="37"/>
  <c r="G318" i="37"/>
  <c r="I317" i="37"/>
  <c r="H317" i="37"/>
  <c r="G317" i="37"/>
  <c r="I316" i="37"/>
  <c r="H316" i="37"/>
  <c r="G316" i="37"/>
  <c r="I315" i="37"/>
  <c r="H315" i="37"/>
  <c r="G315" i="37"/>
  <c r="I314" i="37"/>
  <c r="H314" i="37"/>
  <c r="G314" i="37"/>
  <c r="I313" i="37"/>
  <c r="H313" i="37"/>
  <c r="G313" i="37"/>
  <c r="I312" i="37"/>
  <c r="H312" i="37"/>
  <c r="G312" i="37"/>
  <c r="I311" i="37"/>
  <c r="H311" i="37"/>
  <c r="G311" i="37"/>
  <c r="I310" i="37"/>
  <c r="H310" i="37"/>
  <c r="G310" i="37"/>
  <c r="I309" i="37"/>
  <c r="H309" i="37"/>
  <c r="G309" i="37"/>
  <c r="AF168" i="39" l="1"/>
  <c r="Y257" i="39" s="1"/>
  <c r="AF170" i="39"/>
  <c r="AF172" i="39"/>
  <c r="AF173" i="39"/>
  <c r="AF175" i="39"/>
  <c r="AF177" i="39"/>
  <c r="AF179" i="39"/>
  <c r="AF181" i="39"/>
  <c r="AF183" i="39"/>
  <c r="AF185" i="39"/>
  <c r="AF188" i="39"/>
  <c r="AF189" i="39"/>
  <c r="AF191" i="39"/>
  <c r="AF169" i="39"/>
  <c r="AF171" i="39"/>
  <c r="AF174" i="39"/>
  <c r="AF176" i="39"/>
  <c r="AF178" i="39"/>
  <c r="AF180" i="39"/>
  <c r="AF182" i="39"/>
  <c r="AF184" i="39"/>
  <c r="AF186" i="39"/>
  <c r="AF187" i="39"/>
  <c r="AL59" i="39"/>
  <c r="AL60" i="39"/>
  <c r="AL61" i="39"/>
  <c r="AL62" i="39"/>
  <c r="AL63" i="39"/>
  <c r="AL64" i="39"/>
  <c r="AL76" i="39"/>
  <c r="AL77" i="39"/>
  <c r="AL78" i="39"/>
  <c r="AL79" i="39"/>
  <c r="AL80" i="39"/>
  <c r="AL81" i="39"/>
  <c r="AL82" i="39"/>
  <c r="AL86" i="39"/>
  <c r="AL87" i="39"/>
  <c r="AL88" i="39"/>
  <c r="AL89" i="39"/>
  <c r="AL90" i="39"/>
  <c r="AL91" i="39"/>
  <c r="AL103" i="39"/>
  <c r="AL104" i="39"/>
  <c r="AL105" i="39"/>
  <c r="AL106" i="39"/>
  <c r="AL107" i="39"/>
  <c r="AL108" i="39"/>
  <c r="AL109" i="39"/>
  <c r="AA255" i="39"/>
  <c r="AB32" i="39"/>
  <c r="AN33" i="39"/>
  <c r="AB34" i="39"/>
  <c r="AN35" i="39"/>
  <c r="AB36" i="39"/>
  <c r="AN37" i="39"/>
  <c r="AP39" i="39"/>
  <c r="AH40" i="39"/>
  <c r="AL40" i="39"/>
  <c r="AG41" i="39"/>
  <c r="AO41" i="39"/>
  <c r="AH44" i="39"/>
  <c r="AL44" i="39"/>
  <c r="AN46" i="39"/>
  <c r="AH48" i="39"/>
  <c r="AL48" i="39"/>
  <c r="AG49" i="39"/>
  <c r="AO49" i="39"/>
  <c r="AQ51" i="39"/>
  <c r="AL52" i="39"/>
  <c r="AP61" i="39"/>
  <c r="AP63" i="39"/>
  <c r="AP68" i="39"/>
  <c r="AQ79" i="39"/>
  <c r="AQ102" i="39"/>
  <c r="AQ38" i="39"/>
  <c r="AL39" i="39"/>
  <c r="AQ39" i="39"/>
  <c r="AP40" i="39"/>
  <c r="AQ43" i="39"/>
  <c r="AP44" i="39"/>
  <c r="AQ47" i="39"/>
  <c r="AP48" i="39"/>
  <c r="AP52" i="39"/>
  <c r="AO59" i="39"/>
  <c r="AP62" i="39"/>
  <c r="AP64" i="39"/>
  <c r="AQ71" i="39"/>
  <c r="AM39" i="39"/>
  <c r="AM43" i="39"/>
  <c r="AM75" i="39"/>
  <c r="AM51" i="39"/>
  <c r="AM47" i="39"/>
  <c r="AM38" i="39"/>
  <c r="Z107" i="39"/>
  <c r="Z64" i="39"/>
  <c r="Z63" i="39"/>
  <c r="Z62" i="39"/>
  <c r="Z91" i="39"/>
  <c r="Z90" i="39"/>
  <c r="Z89" i="39"/>
  <c r="Z88" i="39"/>
  <c r="Z87" i="39"/>
  <c r="Z86" i="39"/>
  <c r="Z82" i="39"/>
  <c r="Z81" i="39"/>
  <c r="Z61" i="39"/>
  <c r="Z60" i="39"/>
  <c r="Z59" i="39"/>
  <c r="Z55" i="39"/>
  <c r="Z54" i="39"/>
  <c r="Z37" i="39"/>
  <c r="Z36" i="39"/>
  <c r="Z35" i="39"/>
  <c r="Z34" i="39"/>
  <c r="Z33" i="39"/>
  <c r="Z32" i="39"/>
  <c r="AA105" i="39"/>
  <c r="AA109" i="39"/>
  <c r="AA108" i="39"/>
  <c r="AA91" i="39"/>
  <c r="AA90" i="39"/>
  <c r="AA89" i="39"/>
  <c r="AA88" i="39"/>
  <c r="AA87" i="39"/>
  <c r="AA86" i="39"/>
  <c r="AA82" i="39"/>
  <c r="AA81" i="39"/>
  <c r="AA64" i="39"/>
  <c r="AA63" i="39"/>
  <c r="AA62" i="39"/>
  <c r="AA61" i="39"/>
  <c r="AA60" i="39"/>
  <c r="AA59" i="39"/>
  <c r="AA55" i="39"/>
  <c r="AA54" i="39"/>
  <c r="AA37" i="39"/>
  <c r="AA36" i="39"/>
  <c r="AA35" i="39"/>
  <c r="AA34" i="39"/>
  <c r="AA33" i="39"/>
  <c r="AA32" i="39"/>
  <c r="AE46" i="39"/>
  <c r="AE42" i="39"/>
  <c r="AE49" i="39"/>
  <c r="AE45" i="39"/>
  <c r="AE41" i="39"/>
  <c r="AE48" i="39"/>
  <c r="AE44" i="39"/>
  <c r="AE40" i="39"/>
  <c r="AI50" i="39"/>
  <c r="AI52" i="39"/>
  <c r="AC32" i="39"/>
  <c r="Y33" i="39"/>
  <c r="AO33" i="39"/>
  <c r="AC34" i="39"/>
  <c r="Y35" i="39"/>
  <c r="AO35" i="39"/>
  <c r="AC36" i="39"/>
  <c r="Y37" i="39"/>
  <c r="AO37" i="39"/>
  <c r="AN38" i="39"/>
  <c r="AN42" i="39"/>
  <c r="Y54" i="39"/>
  <c r="Y55" i="39"/>
  <c r="Y59" i="39"/>
  <c r="AO60" i="39"/>
  <c r="AO65" i="39"/>
  <c r="AN78" i="39"/>
  <c r="Z109" i="39"/>
  <c r="AB109" i="39"/>
  <c r="AB108" i="39"/>
  <c r="AB107" i="39"/>
  <c r="AB91" i="39"/>
  <c r="AB90" i="39"/>
  <c r="AB89" i="39"/>
  <c r="AB88" i="39"/>
  <c r="AB87" i="39"/>
  <c r="AB86" i="39"/>
  <c r="AB82" i="39"/>
  <c r="AB81" i="39"/>
  <c r="AB80" i="39"/>
  <c r="AB64" i="39"/>
  <c r="AB63" i="39"/>
  <c r="AB62" i="39"/>
  <c r="AB106" i="39"/>
  <c r="AB79" i="39"/>
  <c r="AB92" i="39"/>
  <c r="AB65" i="39"/>
  <c r="AB60" i="39"/>
  <c r="AB59" i="39"/>
  <c r="AB55" i="39"/>
  <c r="AB54" i="39"/>
  <c r="AB53" i="39"/>
  <c r="AB61" i="39"/>
  <c r="AB52" i="39"/>
  <c r="AF49" i="39"/>
  <c r="AF45" i="39"/>
  <c r="AF41" i="39"/>
  <c r="AF48" i="39"/>
  <c r="AF44" i="39"/>
  <c r="AF40" i="39"/>
  <c r="AF47" i="39"/>
  <c r="AF43" i="39"/>
  <c r="AJ52" i="39"/>
  <c r="AJ51" i="39"/>
  <c r="AN109" i="39"/>
  <c r="AN108" i="39"/>
  <c r="AN107" i="39"/>
  <c r="AN103" i="39"/>
  <c r="AN99" i="39"/>
  <c r="AN95" i="39"/>
  <c r="AN91" i="39"/>
  <c r="AN90" i="39"/>
  <c r="AN89" i="39"/>
  <c r="AN88" i="39"/>
  <c r="AN87" i="39"/>
  <c r="AN86" i="39"/>
  <c r="AN82" i="39"/>
  <c r="AN81" i="39"/>
  <c r="AN80" i="39"/>
  <c r="AN76" i="39"/>
  <c r="AN72" i="39"/>
  <c r="AN68" i="39"/>
  <c r="AN64" i="39"/>
  <c r="AN63" i="39"/>
  <c r="AN62" i="39"/>
  <c r="AN61" i="39"/>
  <c r="AN106" i="39"/>
  <c r="AN102" i="39"/>
  <c r="AN98" i="39"/>
  <c r="AN94" i="39"/>
  <c r="AN79" i="39"/>
  <c r="AN75" i="39"/>
  <c r="AN71" i="39"/>
  <c r="AN67" i="39"/>
  <c r="AN104" i="39"/>
  <c r="AN100" i="39"/>
  <c r="AN96" i="39"/>
  <c r="AN92" i="39"/>
  <c r="AN77" i="39"/>
  <c r="AN73" i="39"/>
  <c r="AN69" i="39"/>
  <c r="AN65" i="39"/>
  <c r="AN105" i="39"/>
  <c r="AN74" i="39"/>
  <c r="AN60" i="39"/>
  <c r="AN59" i="39"/>
  <c r="AN55" i="39"/>
  <c r="AN54" i="39"/>
  <c r="AN53" i="39"/>
  <c r="AN49" i="39"/>
  <c r="AN45" i="39"/>
  <c r="AN41" i="39"/>
  <c r="AN101" i="39"/>
  <c r="AN70" i="39"/>
  <c r="AN52" i="39"/>
  <c r="AN48" i="39"/>
  <c r="AN44" i="39"/>
  <c r="AN40" i="39"/>
  <c r="AN97" i="39"/>
  <c r="AN66" i="39"/>
  <c r="AN51" i="39"/>
  <c r="AN47" i="39"/>
  <c r="AN43" i="39"/>
  <c r="AN39" i="39"/>
  <c r="AN32" i="39"/>
  <c r="AB33" i="39"/>
  <c r="AN34" i="39"/>
  <c r="AB35" i="39"/>
  <c r="AN36" i="39"/>
  <c r="AB37" i="39"/>
  <c r="AE43" i="39"/>
  <c r="AO45" i="39"/>
  <c r="AN50" i="39"/>
  <c r="AI51" i="39"/>
  <c r="AD52" i="39"/>
  <c r="AC53" i="39"/>
  <c r="AC54" i="39"/>
  <c r="AC55" i="39"/>
  <c r="Z108" i="39"/>
  <c r="AA263" i="39"/>
  <c r="Y107" i="39"/>
  <c r="Y109" i="39"/>
  <c r="Y108" i="39"/>
  <c r="Y91" i="39"/>
  <c r="Y90" i="39"/>
  <c r="Y89" i="39"/>
  <c r="Y88" i="39"/>
  <c r="Y87" i="39"/>
  <c r="Y86" i="39"/>
  <c r="Y82" i="39"/>
  <c r="Y81" i="39"/>
  <c r="Y64" i="39"/>
  <c r="Y63" i="39"/>
  <c r="Y62" i="39"/>
  <c r="AC106" i="39"/>
  <c r="AC79" i="39"/>
  <c r="AC109" i="39"/>
  <c r="AC108" i="39"/>
  <c r="AC107" i="39"/>
  <c r="AC91" i="39"/>
  <c r="AC90" i="39"/>
  <c r="AC89" i="39"/>
  <c r="AC88" i="39"/>
  <c r="AC87" i="39"/>
  <c r="AC86" i="39"/>
  <c r="AC82" i="39"/>
  <c r="AC81" i="39"/>
  <c r="AC80" i="39"/>
  <c r="AC64" i="39"/>
  <c r="AC63" i="39"/>
  <c r="AC62" i="39"/>
  <c r="AC61" i="39"/>
  <c r="AC52" i="39"/>
  <c r="AC65" i="39"/>
  <c r="AC92" i="39"/>
  <c r="AC38" i="39"/>
  <c r="AG48" i="39"/>
  <c r="AG44" i="39"/>
  <c r="AG40" i="39"/>
  <c r="AG47" i="39"/>
  <c r="AG43" i="39"/>
  <c r="AG46" i="39"/>
  <c r="AG42" i="39"/>
  <c r="AK52" i="39"/>
  <c r="AK51" i="39"/>
  <c r="AK50" i="39"/>
  <c r="AO106" i="39"/>
  <c r="AO102" i="39"/>
  <c r="AO98" i="39"/>
  <c r="AO94" i="39"/>
  <c r="AO79" i="39"/>
  <c r="AO75" i="39"/>
  <c r="AO71" i="39"/>
  <c r="AO67" i="39"/>
  <c r="AO105" i="39"/>
  <c r="AO101" i="39"/>
  <c r="AO97" i="39"/>
  <c r="AO93" i="39"/>
  <c r="AO78" i="39"/>
  <c r="AO74" i="39"/>
  <c r="AO70" i="39"/>
  <c r="AO66" i="39"/>
  <c r="AO109" i="39"/>
  <c r="AO108" i="39"/>
  <c r="AO107" i="39"/>
  <c r="AO103" i="39"/>
  <c r="AO99" i="39"/>
  <c r="AO95" i="39"/>
  <c r="AO91" i="39"/>
  <c r="AO90" i="39"/>
  <c r="AO89" i="39"/>
  <c r="AO88" i="39"/>
  <c r="AO87" i="39"/>
  <c r="AO86" i="39"/>
  <c r="AO82" i="39"/>
  <c r="AO81" i="39"/>
  <c r="AO80" i="39"/>
  <c r="AO76" i="39"/>
  <c r="AO72" i="39"/>
  <c r="AO68" i="39"/>
  <c r="AO64" i="39"/>
  <c r="AO63" i="39"/>
  <c r="AO62" i="39"/>
  <c r="AO61" i="39"/>
  <c r="AO92" i="39"/>
  <c r="AO77" i="39"/>
  <c r="AO52" i="39"/>
  <c r="AO48" i="39"/>
  <c r="AO44" i="39"/>
  <c r="AO40" i="39"/>
  <c r="AO104" i="39"/>
  <c r="AO73" i="39"/>
  <c r="AO51" i="39"/>
  <c r="AO47" i="39"/>
  <c r="AO43" i="39"/>
  <c r="AO39" i="39"/>
  <c r="AO100" i="39"/>
  <c r="AO69" i="39"/>
  <c r="AO50" i="39"/>
  <c r="AO46" i="39"/>
  <c r="AO42" i="39"/>
  <c r="AO38" i="39"/>
  <c r="Y32" i="39"/>
  <c r="AO32" i="39"/>
  <c r="AC33" i="39"/>
  <c r="Y34" i="39"/>
  <c r="AO34" i="39"/>
  <c r="AC35" i="39"/>
  <c r="Y36" i="39"/>
  <c r="AO36" i="39"/>
  <c r="AC37" i="39"/>
  <c r="AF46" i="39"/>
  <c r="AO53" i="39"/>
  <c r="AO54" i="39"/>
  <c r="AO55" i="39"/>
  <c r="AC60" i="39"/>
  <c r="Y61" i="39"/>
  <c r="AP105" i="39"/>
  <c r="AP101" i="39"/>
  <c r="AP97" i="39"/>
  <c r="AP93" i="39"/>
  <c r="AP78" i="39"/>
  <c r="AP74" i="39"/>
  <c r="AP70" i="39"/>
  <c r="AP66" i="39"/>
  <c r="AP104" i="39"/>
  <c r="AP100" i="39"/>
  <c r="AP96" i="39"/>
  <c r="AP92" i="39"/>
  <c r="AP77" i="39"/>
  <c r="AP73" i="39"/>
  <c r="AP69" i="39"/>
  <c r="AP65" i="39"/>
  <c r="AP106" i="39"/>
  <c r="AP102" i="39"/>
  <c r="AP98" i="39"/>
  <c r="AP94" i="39"/>
  <c r="AP79" i="39"/>
  <c r="AP75" i="39"/>
  <c r="AP71" i="39"/>
  <c r="AP67" i="39"/>
  <c r="AL32" i="39"/>
  <c r="AP32" i="39"/>
  <c r="AL33" i="39"/>
  <c r="AP33" i="39"/>
  <c r="AL34" i="39"/>
  <c r="AP34" i="39"/>
  <c r="AL35" i="39"/>
  <c r="AP35" i="39"/>
  <c r="AL36" i="39"/>
  <c r="AP36" i="39"/>
  <c r="AL37" i="39"/>
  <c r="AP37" i="39"/>
  <c r="AM40" i="39"/>
  <c r="AQ40" i="39"/>
  <c r="AH41" i="39"/>
  <c r="AL41" i="39"/>
  <c r="AP41" i="39"/>
  <c r="AM44" i="39"/>
  <c r="AQ44" i="39"/>
  <c r="AH45" i="39"/>
  <c r="AL45" i="39"/>
  <c r="AP45" i="39"/>
  <c r="AM48" i="39"/>
  <c r="AQ48" i="39"/>
  <c r="AH49" i="39"/>
  <c r="AL49" i="39"/>
  <c r="AP49" i="39"/>
  <c r="AM52" i="39"/>
  <c r="AQ52" i="39"/>
  <c r="AL53" i="39"/>
  <c r="AP53" i="39"/>
  <c r="AL54" i="39"/>
  <c r="AP54" i="39"/>
  <c r="AL55" i="39"/>
  <c r="AP55" i="39"/>
  <c r="AP59" i="39"/>
  <c r="AP60" i="39"/>
  <c r="AP72" i="39"/>
  <c r="AP103" i="39"/>
  <c r="AM104" i="39"/>
  <c r="AM100" i="39"/>
  <c r="AM96" i="39"/>
  <c r="AM92" i="39"/>
  <c r="AM77" i="39"/>
  <c r="AM73" i="39"/>
  <c r="AM69" i="39"/>
  <c r="AM65" i="39"/>
  <c r="AM109" i="39"/>
  <c r="AM108" i="39"/>
  <c r="AM107" i="39"/>
  <c r="AM103" i="39"/>
  <c r="AM99" i="39"/>
  <c r="AM95" i="39"/>
  <c r="AM91" i="39"/>
  <c r="AM90" i="39"/>
  <c r="AM89" i="39"/>
  <c r="AM88" i="39"/>
  <c r="AM87" i="39"/>
  <c r="AM86" i="39"/>
  <c r="AM82" i="39"/>
  <c r="AM81" i="39"/>
  <c r="AM80" i="39"/>
  <c r="AM76" i="39"/>
  <c r="AM72" i="39"/>
  <c r="AM68" i="39"/>
  <c r="AM64" i="39"/>
  <c r="AM63" i="39"/>
  <c r="AM62" i="39"/>
  <c r="AM61" i="39"/>
  <c r="AM105" i="39"/>
  <c r="AM101" i="39"/>
  <c r="AM97" i="39"/>
  <c r="AM93" i="39"/>
  <c r="AM78" i="39"/>
  <c r="AM74" i="39"/>
  <c r="AM70" i="39"/>
  <c r="AM66" i="39"/>
  <c r="AQ104" i="39"/>
  <c r="AQ100" i="39"/>
  <c r="AQ96" i="39"/>
  <c r="AQ92" i="39"/>
  <c r="AQ77" i="39"/>
  <c r="AQ73" i="39"/>
  <c r="AQ69" i="39"/>
  <c r="AQ65" i="39"/>
  <c r="AQ109" i="39"/>
  <c r="AQ108" i="39"/>
  <c r="AQ107" i="39"/>
  <c r="AQ103" i="39"/>
  <c r="AQ99" i="39"/>
  <c r="AQ95" i="39"/>
  <c r="AQ91" i="39"/>
  <c r="AQ90" i="39"/>
  <c r="AQ89" i="39"/>
  <c r="AQ88" i="39"/>
  <c r="AQ87" i="39"/>
  <c r="AQ86" i="39"/>
  <c r="AQ82" i="39"/>
  <c r="AQ81" i="39"/>
  <c r="AQ80" i="39"/>
  <c r="AQ76" i="39"/>
  <c r="AQ72" i="39"/>
  <c r="AQ68" i="39"/>
  <c r="AQ64" i="39"/>
  <c r="AQ63" i="39"/>
  <c r="AQ62" i="39"/>
  <c r="AQ61" i="39"/>
  <c r="AQ105" i="39"/>
  <c r="AQ101" i="39"/>
  <c r="AQ97" i="39"/>
  <c r="AQ93" i="39"/>
  <c r="AQ78" i="39"/>
  <c r="AQ74" i="39"/>
  <c r="AQ70" i="39"/>
  <c r="AQ66" i="39"/>
  <c r="AM32" i="39"/>
  <c r="AQ32" i="39"/>
  <c r="AM33" i="39"/>
  <c r="AQ33" i="39"/>
  <c r="AM34" i="39"/>
  <c r="AQ34" i="39"/>
  <c r="AM35" i="39"/>
  <c r="AQ35" i="39"/>
  <c r="AM36" i="39"/>
  <c r="AQ36" i="39"/>
  <c r="AM37" i="39"/>
  <c r="AQ37" i="39"/>
  <c r="AL38" i="39"/>
  <c r="AP38" i="39"/>
  <c r="AM41" i="39"/>
  <c r="AQ41" i="39"/>
  <c r="AH42" i="39"/>
  <c r="AL42" i="39"/>
  <c r="AP42" i="39"/>
  <c r="AM45" i="39"/>
  <c r="AQ45" i="39"/>
  <c r="AH46" i="39"/>
  <c r="AL46" i="39"/>
  <c r="AP46" i="39"/>
  <c r="AM49" i="39"/>
  <c r="AQ49" i="39"/>
  <c r="AL50" i="39"/>
  <c r="AP50" i="39"/>
  <c r="AM53" i="39"/>
  <c r="AQ53" i="39"/>
  <c r="AM54" i="39"/>
  <c r="AQ54" i="39"/>
  <c r="AM55" i="39"/>
  <c r="AQ55" i="39"/>
  <c r="AM59" i="39"/>
  <c r="AQ59" i="39"/>
  <c r="AM60" i="39"/>
  <c r="AS60" i="39" s="1"/>
  <c r="AQ60" i="39"/>
  <c r="AM67" i="39"/>
  <c r="AP76" i="39"/>
  <c r="AQ94" i="39"/>
  <c r="AM98" i="39"/>
  <c r="AM106" i="39"/>
  <c r="AP107" i="39"/>
  <c r="AP108" i="39"/>
  <c r="AP109" i="39"/>
  <c r="AM42" i="39"/>
  <c r="AQ42" i="39"/>
  <c r="AH43" i="39"/>
  <c r="AL43" i="39"/>
  <c r="AP43" i="39"/>
  <c r="AM46" i="39"/>
  <c r="AQ46" i="39"/>
  <c r="AL47" i="39"/>
  <c r="AP47" i="39"/>
  <c r="AM50" i="39"/>
  <c r="AQ50" i="39"/>
  <c r="AP51" i="39"/>
  <c r="AQ67" i="39"/>
  <c r="AM71" i="39"/>
  <c r="AM79" i="39"/>
  <c r="AP80" i="39"/>
  <c r="AP81" i="39"/>
  <c r="AP82" i="39"/>
  <c r="AP86" i="39"/>
  <c r="AP87" i="39"/>
  <c r="AP88" i="39"/>
  <c r="AP89" i="39"/>
  <c r="AP90" i="39"/>
  <c r="AP91" i="39"/>
  <c r="AP95" i="39"/>
  <c r="AQ98" i="39"/>
  <c r="AM102" i="39"/>
  <c r="AQ106" i="39"/>
  <c r="Y258" i="39"/>
  <c r="Z250" i="39"/>
  <c r="Z266" i="39"/>
  <c r="AA258" i="39"/>
  <c r="Y251" i="39"/>
  <c r="Y267" i="39"/>
  <c r="Z251" i="39"/>
  <c r="Z267" i="39"/>
  <c r="AA251" i="39"/>
  <c r="AA267" i="39"/>
  <c r="Z252" i="39"/>
  <c r="Z260" i="39"/>
  <c r="Z268" i="39"/>
  <c r="Y259" i="39"/>
  <c r="Z259" i="39"/>
  <c r="AA259" i="39"/>
  <c r="Y253" i="39"/>
  <c r="Y261" i="39"/>
  <c r="Y269" i="39"/>
  <c r="Z253" i="39"/>
  <c r="Z261" i="39"/>
  <c r="Z269" i="39"/>
  <c r="AA253" i="39"/>
  <c r="AA261" i="39"/>
  <c r="AA269" i="39"/>
  <c r="AA39" i="39"/>
  <c r="AA40" i="39"/>
  <c r="AA42" i="39"/>
  <c r="AA45" i="39"/>
  <c r="AA46" i="39"/>
  <c r="AA49" i="39"/>
  <c r="AA51" i="39"/>
  <c r="AA52" i="39"/>
  <c r="AA66" i="39"/>
  <c r="AA68" i="39"/>
  <c r="AA70" i="39"/>
  <c r="AA72" i="39"/>
  <c r="AA74" i="39"/>
  <c r="AA76" i="39"/>
  <c r="AA78" i="39"/>
  <c r="AA79" i="39"/>
  <c r="AA80" i="39"/>
  <c r="AA93" i="39"/>
  <c r="AA94" i="39"/>
  <c r="AA96" i="39"/>
  <c r="AA99" i="39"/>
  <c r="AA101" i="39"/>
  <c r="AA103" i="39"/>
  <c r="AA104" i="39"/>
  <c r="AA106" i="39"/>
  <c r="AA107" i="39"/>
  <c r="AS107" i="39" s="1"/>
  <c r="Z38" i="39"/>
  <c r="Z39" i="39"/>
  <c r="Z40" i="39"/>
  <c r="Z41" i="39"/>
  <c r="Z42" i="39"/>
  <c r="Z43" i="39"/>
  <c r="Z44" i="39"/>
  <c r="Z45" i="39"/>
  <c r="Z46" i="39"/>
  <c r="Z47" i="39"/>
  <c r="Z48" i="39"/>
  <c r="Z49" i="39"/>
  <c r="Z50" i="39"/>
  <c r="Z51" i="39"/>
  <c r="Z52" i="39"/>
  <c r="Z53" i="39"/>
  <c r="Z65" i="39"/>
  <c r="Z66" i="39"/>
  <c r="Z67" i="39"/>
  <c r="Z68" i="39"/>
  <c r="Z69" i="39"/>
  <c r="Z70" i="39"/>
  <c r="Z71" i="39"/>
  <c r="Z72" i="39"/>
  <c r="Z73" i="39"/>
  <c r="Z74" i="39"/>
  <c r="Z75" i="39"/>
  <c r="Z76" i="39"/>
  <c r="Z77" i="39"/>
  <c r="Z78" i="39"/>
  <c r="Z79" i="39"/>
  <c r="Z80" i="39"/>
  <c r="Z92" i="39"/>
  <c r="Z93" i="39"/>
  <c r="Z94" i="39"/>
  <c r="Z95" i="39"/>
  <c r="Z96" i="39"/>
  <c r="Z97" i="39"/>
  <c r="Z98" i="39"/>
  <c r="Z99" i="39"/>
  <c r="Z100" i="39"/>
  <c r="Z101" i="39"/>
  <c r="Z102" i="39"/>
  <c r="Z103" i="39"/>
  <c r="Z104" i="39"/>
  <c r="Z105" i="39"/>
  <c r="Z106" i="39"/>
  <c r="AA38" i="39"/>
  <c r="AA41" i="39"/>
  <c r="AA43" i="39"/>
  <c r="AA44" i="39"/>
  <c r="AA47" i="39"/>
  <c r="AA48" i="39"/>
  <c r="AA50" i="39"/>
  <c r="AA53" i="39"/>
  <c r="AA65" i="39"/>
  <c r="AA67" i="39"/>
  <c r="AA69" i="39"/>
  <c r="AA71" i="39"/>
  <c r="AA73" i="39"/>
  <c r="AA75" i="39"/>
  <c r="AA77" i="39"/>
  <c r="AA92" i="39"/>
  <c r="AA95" i="39"/>
  <c r="AA97" i="39"/>
  <c r="AA98" i="39"/>
  <c r="AA100" i="39"/>
  <c r="AA102" i="39"/>
  <c r="Y38" i="39"/>
  <c r="Y39" i="39"/>
  <c r="Y40" i="39"/>
  <c r="Y41" i="39"/>
  <c r="Y42" i="39"/>
  <c r="Y43" i="39"/>
  <c r="Y44" i="39"/>
  <c r="Y45" i="39"/>
  <c r="Y46" i="39"/>
  <c r="Y47" i="39"/>
  <c r="Y48" i="39"/>
  <c r="Y49" i="39"/>
  <c r="Y50" i="39"/>
  <c r="Y51" i="39"/>
  <c r="Y52" i="39"/>
  <c r="Y53" i="39"/>
  <c r="Y65" i="39"/>
  <c r="Y66" i="39"/>
  <c r="Y67" i="39"/>
  <c r="Y68" i="39"/>
  <c r="Y69" i="39"/>
  <c r="Y70" i="39"/>
  <c r="Y71" i="39"/>
  <c r="Y72" i="39"/>
  <c r="AS72" i="39" s="1"/>
  <c r="Y73" i="39"/>
  <c r="Y74" i="39"/>
  <c r="Y75" i="39"/>
  <c r="Y76" i="39"/>
  <c r="Y77" i="39"/>
  <c r="Y78" i="39"/>
  <c r="Y79" i="39"/>
  <c r="Y80" i="39"/>
  <c r="Y92" i="39"/>
  <c r="Y93" i="39"/>
  <c r="Y94" i="39"/>
  <c r="Y95" i="39"/>
  <c r="Y96" i="39"/>
  <c r="Y97" i="39"/>
  <c r="Y98" i="39"/>
  <c r="Y99" i="39"/>
  <c r="Y100" i="39"/>
  <c r="Y101" i="39"/>
  <c r="Y102" i="39"/>
  <c r="Y103" i="39"/>
  <c r="Y104" i="39"/>
  <c r="Y105" i="39"/>
  <c r="AS105" i="39" s="1"/>
  <c r="Y106" i="39"/>
  <c r="Z265" i="39"/>
  <c r="AF256" i="39"/>
  <c r="F249" i="39"/>
  <c r="AF253" i="39"/>
  <c r="AS168" i="39"/>
  <c r="AS169" i="39"/>
  <c r="AS170" i="39"/>
  <c r="AS171" i="39"/>
  <c r="AS172" i="39"/>
  <c r="AS173" i="39"/>
  <c r="AS174" i="39"/>
  <c r="AS175" i="39"/>
  <c r="AS176" i="39"/>
  <c r="AS177" i="39"/>
  <c r="AS178" i="39"/>
  <c r="AS179" i="39"/>
  <c r="AS180" i="39"/>
  <c r="AS181" i="39"/>
  <c r="AS182" i="39"/>
  <c r="AS183" i="39"/>
  <c r="AS184" i="39"/>
  <c r="AS185" i="39"/>
  <c r="AS186" i="39"/>
  <c r="AS187" i="39"/>
  <c r="AS188" i="39"/>
  <c r="AS189" i="39"/>
  <c r="AS190" i="39"/>
  <c r="AS191" i="39"/>
  <c r="AS196" i="39"/>
  <c r="AS197" i="39"/>
  <c r="AS198" i="39"/>
  <c r="AS199" i="39"/>
  <c r="AS200" i="39"/>
  <c r="AS201" i="39"/>
  <c r="AS202" i="39"/>
  <c r="AS203" i="39"/>
  <c r="AS204" i="39"/>
  <c r="AS205" i="39"/>
  <c r="AS206" i="39"/>
  <c r="AS207" i="39"/>
  <c r="AS208" i="39"/>
  <c r="AS209" i="39"/>
  <c r="AS210" i="39"/>
  <c r="AS211" i="39"/>
  <c r="AS212" i="39"/>
  <c r="AS213" i="39"/>
  <c r="AS214" i="39"/>
  <c r="AS215" i="39"/>
  <c r="AS216" i="39"/>
  <c r="AS217" i="39"/>
  <c r="AS218" i="39"/>
  <c r="AS222" i="39"/>
  <c r="AS224" i="39"/>
  <c r="AS225" i="39"/>
  <c r="AS226" i="39"/>
  <c r="AS227" i="39"/>
  <c r="AS228" i="39"/>
  <c r="AS229" i="39"/>
  <c r="AS230" i="39"/>
  <c r="AS231" i="39"/>
  <c r="AS232" i="39"/>
  <c r="AS233" i="39"/>
  <c r="AS234" i="39"/>
  <c r="AS235" i="39"/>
  <c r="AS236" i="39"/>
  <c r="AS237" i="39"/>
  <c r="AS238" i="39"/>
  <c r="AS239" i="39"/>
  <c r="AS240" i="39"/>
  <c r="AS241" i="39"/>
  <c r="AS242" i="39"/>
  <c r="AS243" i="39"/>
  <c r="AS244" i="39"/>
  <c r="AS245" i="39"/>
  <c r="AF251" i="39"/>
  <c r="AF257" i="39"/>
  <c r="AF255" i="39"/>
  <c r="AS64" i="39"/>
  <c r="AS82" i="39"/>
  <c r="AS87" i="39"/>
  <c r="AS91" i="39"/>
  <c r="AS108" i="39"/>
  <c r="Y254" i="39"/>
  <c r="Y262" i="39"/>
  <c r="Z258" i="39"/>
  <c r="AA262" i="39"/>
  <c r="AH254" i="39"/>
  <c r="AH256" i="39"/>
  <c r="AA254" i="39"/>
  <c r="Y252" i="39"/>
  <c r="Y256" i="39"/>
  <c r="Y260" i="39"/>
  <c r="Y264" i="39"/>
  <c r="Y268" i="39"/>
  <c r="AA252" i="39"/>
  <c r="AH252" i="39" s="1"/>
  <c r="AA256" i="39"/>
  <c r="AA260" i="39"/>
  <c r="AA264" i="39"/>
  <c r="AA268" i="39"/>
  <c r="AF254" i="39"/>
  <c r="Y266" i="39"/>
  <c r="AA250" i="39"/>
  <c r="AA266" i="39"/>
  <c r="AG256" i="39"/>
  <c r="AN250" i="39"/>
  <c r="AH251" i="39"/>
  <c r="AH253" i="39"/>
  <c r="AH255" i="39"/>
  <c r="AH257" i="39"/>
  <c r="Y250" i="39"/>
  <c r="AG251" i="39"/>
  <c r="AM251" i="39"/>
  <c r="AG253" i="39"/>
  <c r="AG255" i="39"/>
  <c r="AG257" i="39"/>
  <c r="AS223" i="39"/>
  <c r="AS195" i="39"/>
  <c r="AG252" i="39"/>
  <c r="AG254" i="39"/>
  <c r="AS51" i="39" l="1"/>
  <c r="AS55" i="39"/>
  <c r="AS45" i="39"/>
  <c r="AS43" i="39"/>
  <c r="AS33" i="39"/>
  <c r="AG250" i="39"/>
  <c r="AH250" i="39"/>
  <c r="AF252" i="39"/>
  <c r="AI252" i="39" s="1"/>
  <c r="AF250" i="39"/>
  <c r="AR250" i="39"/>
  <c r="AS250" i="39" s="1"/>
  <c r="AS35" i="39"/>
  <c r="AS37" i="39"/>
  <c r="AS61" i="39"/>
  <c r="AS63" i="39"/>
  <c r="AS81" i="39"/>
  <c r="AS86" i="39"/>
  <c r="AS88" i="39"/>
  <c r="AS90" i="39"/>
  <c r="AS62" i="39"/>
  <c r="AS89" i="39"/>
  <c r="AS54" i="39"/>
  <c r="AS70" i="39"/>
  <c r="AS104" i="39"/>
  <c r="AS109" i="39"/>
  <c r="AS34" i="39"/>
  <c r="AS36" i="39"/>
  <c r="AS97" i="39"/>
  <c r="AS32" i="39"/>
  <c r="AS59" i="39"/>
  <c r="AS106" i="39"/>
  <c r="AS71" i="39"/>
  <c r="AS44" i="39"/>
  <c r="AS42" i="39"/>
  <c r="AS96" i="39"/>
  <c r="AS77" i="39"/>
  <c r="AS69" i="39"/>
  <c r="AS47" i="39"/>
  <c r="AS73" i="39"/>
  <c r="AS78" i="39"/>
  <c r="AS103" i="39"/>
  <c r="AS95" i="39"/>
  <c r="AS76" i="39"/>
  <c r="AS68" i="39"/>
  <c r="AS49" i="39"/>
  <c r="AS41" i="39"/>
  <c r="AS65" i="39"/>
  <c r="AS38" i="39"/>
  <c r="AS94" i="39"/>
  <c r="AS75" i="39"/>
  <c r="AS67" i="39"/>
  <c r="AS48" i="39"/>
  <c r="AS50" i="39"/>
  <c r="AS102" i="39"/>
  <c r="AS98" i="39"/>
  <c r="AS100" i="39"/>
  <c r="AS92" i="39"/>
  <c r="AS101" i="39"/>
  <c r="AS93" i="39"/>
  <c r="AS79" i="39"/>
  <c r="AS74" i="39"/>
  <c r="AS66" i="39"/>
  <c r="AS52" i="39"/>
  <c r="AS40" i="39"/>
  <c r="AS46" i="39"/>
  <c r="AS39" i="39"/>
  <c r="AS53" i="39"/>
  <c r="AS99" i="39"/>
  <c r="AS80" i="39"/>
  <c r="AR254" i="39"/>
  <c r="AS254" i="39" s="1"/>
  <c r="AI256" i="39"/>
  <c r="F247" i="39"/>
  <c r="AI255" i="39"/>
  <c r="AR257" i="39"/>
  <c r="AS257" i="39" s="1"/>
  <c r="AI254" i="39"/>
  <c r="AR256" i="39"/>
  <c r="AS256" i="39" s="1"/>
  <c r="AR252" i="39"/>
  <c r="AS252" i="39" s="1"/>
  <c r="AR253" i="39"/>
  <c r="AS253" i="39" s="1"/>
  <c r="AR255" i="39"/>
  <c r="AS255" i="39" s="1"/>
  <c r="AR251" i="39"/>
  <c r="AS251" i="39" s="1"/>
  <c r="AI257" i="39"/>
  <c r="AI253" i="39"/>
  <c r="AI251" i="39"/>
  <c r="AI250" i="39"/>
  <c r="T250" i="39" l="1"/>
  <c r="T279" i="37" s="1"/>
  <c r="T252" i="39"/>
  <c r="T281" i="37" s="1"/>
  <c r="F111" i="39"/>
  <c r="J137" i="39" s="1"/>
  <c r="T256" i="39"/>
  <c r="T285" i="37" s="1"/>
  <c r="T257" i="39"/>
  <c r="T286" i="37" s="1"/>
  <c r="J273" i="39"/>
  <c r="I272" i="39"/>
  <c r="K270" i="39"/>
  <c r="J269" i="39"/>
  <c r="I268" i="39"/>
  <c r="K266" i="39"/>
  <c r="J265" i="39"/>
  <c r="I264" i="39"/>
  <c r="K262" i="39"/>
  <c r="J261" i="39"/>
  <c r="I260" i="39"/>
  <c r="K258" i="39"/>
  <c r="J257" i="39"/>
  <c r="I256" i="39"/>
  <c r="K254" i="39"/>
  <c r="J253" i="39"/>
  <c r="I252" i="39"/>
  <c r="K250" i="39"/>
  <c r="J271" i="39"/>
  <c r="I273" i="39"/>
  <c r="J270" i="39"/>
  <c r="I269" i="39"/>
  <c r="K267" i="39"/>
  <c r="J266" i="39"/>
  <c r="I265" i="39"/>
  <c r="K263" i="39"/>
  <c r="J262" i="39"/>
  <c r="I261" i="39"/>
  <c r="K259" i="39"/>
  <c r="J258" i="39"/>
  <c r="I257" i="39"/>
  <c r="K255" i="39"/>
  <c r="J254" i="39"/>
  <c r="I253" i="39"/>
  <c r="K251" i="39"/>
  <c r="J250" i="39"/>
  <c r="K273" i="39"/>
  <c r="J272" i="39"/>
  <c r="I271" i="39"/>
  <c r="K269" i="39"/>
  <c r="J268" i="39"/>
  <c r="I267" i="39"/>
  <c r="K265" i="39"/>
  <c r="J264" i="39"/>
  <c r="I263" i="39"/>
  <c r="K261" i="39"/>
  <c r="J260" i="39"/>
  <c r="I259" i="39"/>
  <c r="K257" i="39"/>
  <c r="J256" i="39"/>
  <c r="I255" i="39"/>
  <c r="K253" i="39"/>
  <c r="J252" i="39"/>
  <c r="I251" i="39"/>
  <c r="K272" i="39"/>
  <c r="I270" i="39"/>
  <c r="K268" i="39"/>
  <c r="J267" i="39"/>
  <c r="I266" i="39"/>
  <c r="K264" i="39"/>
  <c r="J263" i="39"/>
  <c r="I262" i="39"/>
  <c r="K260" i="39"/>
  <c r="J259" i="39"/>
  <c r="I258" i="39"/>
  <c r="K256" i="39"/>
  <c r="J255" i="39"/>
  <c r="I254" i="39"/>
  <c r="K252" i="39"/>
  <c r="J251" i="39"/>
  <c r="I250" i="39"/>
  <c r="K271" i="39"/>
  <c r="T255" i="39"/>
  <c r="T284" i="37" s="1"/>
  <c r="T254" i="39"/>
  <c r="T283" i="37" s="1"/>
  <c r="T253" i="39"/>
  <c r="T282" i="37" s="1"/>
  <c r="T251" i="39"/>
  <c r="T280" i="37" s="1"/>
  <c r="K116" i="39" l="1"/>
  <c r="I122" i="39"/>
  <c r="J127" i="39"/>
  <c r="K132" i="39"/>
  <c r="I115" i="39"/>
  <c r="J120" i="39"/>
  <c r="K125" i="39"/>
  <c r="I131" i="39"/>
  <c r="J136" i="39"/>
  <c r="I114" i="39"/>
  <c r="J119" i="39"/>
  <c r="K124" i="39"/>
  <c r="I130" i="39"/>
  <c r="J135" i="39"/>
  <c r="K117" i="39"/>
  <c r="I123" i="39"/>
  <c r="J128" i="39"/>
  <c r="K133" i="39"/>
  <c r="J114" i="39"/>
  <c r="I117" i="39"/>
  <c r="K119" i="39"/>
  <c r="J122" i="39"/>
  <c r="I125" i="39"/>
  <c r="K127" i="39"/>
  <c r="J130" i="39"/>
  <c r="I133" i="39"/>
  <c r="K135" i="39"/>
  <c r="K114" i="39"/>
  <c r="J117" i="39"/>
  <c r="I120" i="39"/>
  <c r="K122" i="39"/>
  <c r="J125" i="39"/>
  <c r="I128" i="39"/>
  <c r="K130" i="39"/>
  <c r="J133" i="39"/>
  <c r="I136" i="39"/>
  <c r="J115" i="39"/>
  <c r="I118" i="39"/>
  <c r="K120" i="39"/>
  <c r="J123" i="39"/>
  <c r="I126" i="39"/>
  <c r="K128" i="39"/>
  <c r="J131" i="39"/>
  <c r="I134" i="39"/>
  <c r="K136" i="39"/>
  <c r="J116" i="39"/>
  <c r="I119" i="39"/>
  <c r="K121" i="39"/>
  <c r="J124" i="39"/>
  <c r="I127" i="39"/>
  <c r="K129" i="39"/>
  <c r="J132" i="39"/>
  <c r="I135" i="39"/>
  <c r="K137" i="39"/>
  <c r="K115" i="39"/>
  <c r="J118" i="39"/>
  <c r="I121" i="39"/>
  <c r="K123" i="39"/>
  <c r="J126" i="39"/>
  <c r="I129" i="39"/>
  <c r="K131" i="39"/>
  <c r="J134" i="39"/>
  <c r="I137" i="39"/>
  <c r="I116" i="39"/>
  <c r="K118" i="39"/>
  <c r="J121" i="39"/>
  <c r="I124" i="39"/>
  <c r="K126" i="39"/>
  <c r="J129" i="39"/>
  <c r="I132" i="39"/>
  <c r="K134" i="39"/>
  <c r="AR138" i="37"/>
  <c r="AQ138" i="37"/>
  <c r="AP138" i="37"/>
  <c r="AO138" i="37"/>
  <c r="AN138" i="37"/>
  <c r="AM138" i="37"/>
  <c r="AL138" i="37"/>
  <c r="AK138" i="37"/>
  <c r="AJ138" i="37"/>
  <c r="AI138" i="37"/>
  <c r="AH138" i="37"/>
  <c r="AG138" i="37"/>
  <c r="AF138" i="37"/>
  <c r="AE138" i="37"/>
  <c r="AD138" i="37"/>
  <c r="AC138" i="37"/>
  <c r="AB138" i="37"/>
  <c r="AA138" i="37"/>
  <c r="Z138" i="37"/>
  <c r="Y138" i="37"/>
  <c r="AR137" i="37"/>
  <c r="AQ137" i="37"/>
  <c r="AP137" i="37"/>
  <c r="AO137" i="37"/>
  <c r="AN137" i="37"/>
  <c r="AM137" i="37"/>
  <c r="AL137" i="37"/>
  <c r="AK137" i="37"/>
  <c r="AJ137" i="37"/>
  <c r="AI137" i="37"/>
  <c r="AH137" i="37"/>
  <c r="AG137" i="37"/>
  <c r="AF137" i="37"/>
  <c r="AE137" i="37"/>
  <c r="AD137" i="37"/>
  <c r="AC137" i="37"/>
  <c r="AB137" i="37"/>
  <c r="AA137" i="37"/>
  <c r="Z137" i="37"/>
  <c r="Y137" i="37"/>
  <c r="AR136" i="37"/>
  <c r="AQ136" i="37"/>
  <c r="AP136" i="37"/>
  <c r="AO136" i="37"/>
  <c r="AN136" i="37"/>
  <c r="AM136" i="37"/>
  <c r="AL136" i="37"/>
  <c r="AK136" i="37"/>
  <c r="AJ136" i="37"/>
  <c r="AI136" i="37"/>
  <c r="AH136" i="37"/>
  <c r="AG136" i="37"/>
  <c r="AF136" i="37"/>
  <c r="AE136" i="37"/>
  <c r="AD136" i="37"/>
  <c r="AC136" i="37"/>
  <c r="AB136" i="37"/>
  <c r="AR135" i="37"/>
  <c r="AQ135" i="37"/>
  <c r="AP135" i="37"/>
  <c r="AO135" i="37"/>
  <c r="AN135" i="37"/>
  <c r="AM135" i="37"/>
  <c r="AL135" i="37"/>
  <c r="AK135" i="37"/>
  <c r="AJ135" i="37"/>
  <c r="AI135" i="37"/>
  <c r="AH135" i="37"/>
  <c r="AG135" i="37"/>
  <c r="AF135" i="37"/>
  <c r="AE135" i="37"/>
  <c r="AD135" i="37"/>
  <c r="AC135" i="37"/>
  <c r="AB135" i="37"/>
  <c r="AR134" i="37"/>
  <c r="AQ134" i="37"/>
  <c r="AP134" i="37"/>
  <c r="AO134" i="37"/>
  <c r="AN134" i="37"/>
  <c r="AM134" i="37"/>
  <c r="AL134" i="37"/>
  <c r="AK134" i="37"/>
  <c r="AJ134" i="37"/>
  <c r="AI134" i="37"/>
  <c r="AH134" i="37"/>
  <c r="AG134" i="37"/>
  <c r="AF134" i="37"/>
  <c r="AE134" i="37"/>
  <c r="AD134" i="37"/>
  <c r="AC134" i="37"/>
  <c r="AB134" i="37"/>
  <c r="AR133" i="37"/>
  <c r="AQ133" i="37"/>
  <c r="AP133" i="37"/>
  <c r="AO133" i="37"/>
  <c r="AN133" i="37"/>
  <c r="AM133" i="37"/>
  <c r="AL133" i="37"/>
  <c r="AK133" i="37"/>
  <c r="AJ133" i="37"/>
  <c r="AI133" i="37"/>
  <c r="AH133" i="37"/>
  <c r="AG133" i="37"/>
  <c r="AF133" i="37"/>
  <c r="AE133" i="37"/>
  <c r="AD133" i="37"/>
  <c r="AC133" i="37"/>
  <c r="AB133" i="37"/>
  <c r="AR132" i="37"/>
  <c r="AQ132" i="37"/>
  <c r="AP132" i="37"/>
  <c r="AO132" i="37"/>
  <c r="AN132" i="37"/>
  <c r="AM132" i="37"/>
  <c r="AL132" i="37"/>
  <c r="AK132" i="37"/>
  <c r="AJ132" i="37"/>
  <c r="AI132" i="37"/>
  <c r="AH132" i="37"/>
  <c r="AG132" i="37"/>
  <c r="AF132" i="37"/>
  <c r="AE132" i="37"/>
  <c r="AD132" i="37"/>
  <c r="AC132" i="37"/>
  <c r="AB132" i="37"/>
  <c r="AR131" i="37"/>
  <c r="AQ131" i="37"/>
  <c r="AP131" i="37"/>
  <c r="AO131" i="37"/>
  <c r="AN131" i="37"/>
  <c r="AM131" i="37"/>
  <c r="AL131" i="37"/>
  <c r="AK131" i="37"/>
  <c r="AJ131" i="37"/>
  <c r="AI131" i="37"/>
  <c r="AH131" i="37"/>
  <c r="AG131" i="37"/>
  <c r="AF131" i="37"/>
  <c r="AE131" i="37"/>
  <c r="AD131" i="37"/>
  <c r="AC131" i="37"/>
  <c r="AB131" i="37"/>
  <c r="AR130" i="37"/>
  <c r="AQ130" i="37"/>
  <c r="AP130" i="37"/>
  <c r="AO130" i="37"/>
  <c r="AN130" i="37"/>
  <c r="AM130" i="37"/>
  <c r="AL130" i="37"/>
  <c r="AK130" i="37"/>
  <c r="AJ130" i="37"/>
  <c r="AI130" i="37"/>
  <c r="AH130" i="37"/>
  <c r="AG130" i="37"/>
  <c r="AF130" i="37"/>
  <c r="AE130" i="37"/>
  <c r="AD130" i="37"/>
  <c r="AC130" i="37"/>
  <c r="AB130" i="37"/>
  <c r="AR129" i="37"/>
  <c r="AQ129" i="37"/>
  <c r="AP129" i="37"/>
  <c r="AO129" i="37"/>
  <c r="AN129" i="37"/>
  <c r="AM129" i="37"/>
  <c r="AL129" i="37"/>
  <c r="AK129" i="37"/>
  <c r="AJ129" i="37"/>
  <c r="AI129" i="37"/>
  <c r="AH129" i="37"/>
  <c r="AG129" i="37"/>
  <c r="AF129" i="37"/>
  <c r="AE129" i="37"/>
  <c r="AD129" i="37"/>
  <c r="AC129" i="37"/>
  <c r="AB129" i="37"/>
  <c r="AR128" i="37"/>
  <c r="AQ128" i="37"/>
  <c r="AP128" i="37"/>
  <c r="AO128" i="37"/>
  <c r="AN128" i="37"/>
  <c r="AM128" i="37"/>
  <c r="AL128" i="37"/>
  <c r="AK128" i="37"/>
  <c r="AJ128" i="37"/>
  <c r="AI128" i="37"/>
  <c r="AH128" i="37"/>
  <c r="AG128" i="37"/>
  <c r="AF128" i="37"/>
  <c r="AE128" i="37"/>
  <c r="AD128" i="37"/>
  <c r="AC128" i="37"/>
  <c r="AB128" i="37"/>
  <c r="AR127" i="37"/>
  <c r="AQ127" i="37"/>
  <c r="AP127" i="37"/>
  <c r="AO127" i="37"/>
  <c r="AN127" i="37"/>
  <c r="AM127" i="37"/>
  <c r="AL127" i="37"/>
  <c r="AK127" i="37"/>
  <c r="AJ127" i="37"/>
  <c r="AI127" i="37"/>
  <c r="AH127" i="37"/>
  <c r="AG127" i="37"/>
  <c r="AF127" i="37"/>
  <c r="AE127" i="37"/>
  <c r="AD127" i="37"/>
  <c r="AC127" i="37"/>
  <c r="AB127" i="37"/>
  <c r="AR126" i="37"/>
  <c r="AQ126" i="37"/>
  <c r="AP126" i="37"/>
  <c r="AO126" i="37"/>
  <c r="AN126" i="37"/>
  <c r="AM126" i="37"/>
  <c r="AL126" i="37"/>
  <c r="AK126" i="37"/>
  <c r="AJ126" i="37"/>
  <c r="AI126" i="37"/>
  <c r="AH126" i="37"/>
  <c r="AG126" i="37"/>
  <c r="AF126" i="37"/>
  <c r="AE126" i="37"/>
  <c r="AD126" i="37"/>
  <c r="AC126" i="37"/>
  <c r="AB126" i="37"/>
  <c r="AR125" i="37"/>
  <c r="AQ125" i="37"/>
  <c r="AP125" i="37"/>
  <c r="AO125" i="37"/>
  <c r="AN125" i="37"/>
  <c r="AM125" i="37"/>
  <c r="AL125" i="37"/>
  <c r="AK125" i="37"/>
  <c r="AJ125" i="37"/>
  <c r="AI125" i="37"/>
  <c r="AH125" i="37"/>
  <c r="AG125" i="37"/>
  <c r="AF125" i="37"/>
  <c r="AE125" i="37"/>
  <c r="AD125" i="37"/>
  <c r="AC125" i="37"/>
  <c r="AB125" i="37"/>
  <c r="AR124" i="37"/>
  <c r="AQ124" i="37"/>
  <c r="AP124" i="37"/>
  <c r="AO124" i="37"/>
  <c r="AN124" i="37"/>
  <c r="AM124" i="37"/>
  <c r="AL124" i="37"/>
  <c r="AK124" i="37"/>
  <c r="AJ124" i="37"/>
  <c r="AI124" i="37"/>
  <c r="AH124" i="37"/>
  <c r="AG124" i="37"/>
  <c r="AF124" i="37"/>
  <c r="AE124" i="37"/>
  <c r="AD124" i="37"/>
  <c r="AC124" i="37"/>
  <c r="AB124" i="37"/>
  <c r="AR123" i="37"/>
  <c r="AQ123" i="37"/>
  <c r="AP123" i="37"/>
  <c r="AO123" i="37"/>
  <c r="AN123" i="37"/>
  <c r="AM123" i="37"/>
  <c r="AL123" i="37"/>
  <c r="AK123" i="37"/>
  <c r="AJ123" i="37"/>
  <c r="AI123" i="37"/>
  <c r="AH123" i="37"/>
  <c r="AG123" i="37"/>
  <c r="AF123" i="37"/>
  <c r="AE123" i="37"/>
  <c r="AD123" i="37"/>
  <c r="AC123" i="37"/>
  <c r="AB123" i="37"/>
  <c r="AR122" i="37"/>
  <c r="AQ122" i="37"/>
  <c r="AP122" i="37"/>
  <c r="AO122" i="37"/>
  <c r="AN122" i="37"/>
  <c r="AM122" i="37"/>
  <c r="AL122" i="37"/>
  <c r="AK122" i="37"/>
  <c r="AJ122" i="37"/>
  <c r="AI122" i="37"/>
  <c r="AH122" i="37"/>
  <c r="AG122" i="37"/>
  <c r="AF122" i="37"/>
  <c r="AE122" i="37"/>
  <c r="AD122" i="37"/>
  <c r="AC122" i="37"/>
  <c r="AB122" i="37"/>
  <c r="AR121" i="37"/>
  <c r="AQ121" i="37"/>
  <c r="AP121" i="37"/>
  <c r="AO121" i="37"/>
  <c r="AN121" i="37"/>
  <c r="AM121" i="37"/>
  <c r="AL121" i="37"/>
  <c r="AK121" i="37"/>
  <c r="AJ121" i="37"/>
  <c r="AI121" i="37"/>
  <c r="AH121" i="37"/>
  <c r="AG121" i="37"/>
  <c r="AF121" i="37"/>
  <c r="AE121" i="37"/>
  <c r="AD121" i="37"/>
  <c r="AC121" i="37"/>
  <c r="AB121" i="37"/>
  <c r="AR120" i="37"/>
  <c r="AQ120" i="37"/>
  <c r="AP120" i="37"/>
  <c r="AO120" i="37"/>
  <c r="AN120" i="37"/>
  <c r="AM120" i="37"/>
  <c r="AL120" i="37"/>
  <c r="AK120" i="37"/>
  <c r="AJ120" i="37"/>
  <c r="AI120" i="37"/>
  <c r="AH120" i="37"/>
  <c r="AG120" i="37"/>
  <c r="AF120" i="37"/>
  <c r="AE120" i="37"/>
  <c r="AD120" i="37"/>
  <c r="AC120" i="37"/>
  <c r="AB120" i="37"/>
  <c r="AA120" i="37"/>
  <c r="Z120" i="37"/>
  <c r="Y120" i="37"/>
  <c r="AR119" i="37"/>
  <c r="AQ119" i="37"/>
  <c r="AP119" i="37"/>
  <c r="AO119" i="37"/>
  <c r="AN119" i="37"/>
  <c r="AM119" i="37"/>
  <c r="AL119" i="37"/>
  <c r="AK119" i="37"/>
  <c r="AJ119" i="37"/>
  <c r="AI119" i="37"/>
  <c r="AH119" i="37"/>
  <c r="AG119" i="37"/>
  <c r="AF119" i="37"/>
  <c r="AE119" i="37"/>
  <c r="AD119" i="37"/>
  <c r="AC119" i="37"/>
  <c r="AB119" i="37"/>
  <c r="AA119" i="37"/>
  <c r="Z119" i="37"/>
  <c r="Y119" i="37"/>
  <c r="AR118" i="37"/>
  <c r="AQ118" i="37"/>
  <c r="AP118" i="37"/>
  <c r="AO118" i="37"/>
  <c r="AN118" i="37"/>
  <c r="AM118" i="37"/>
  <c r="AL118" i="37"/>
  <c r="AK118" i="37"/>
  <c r="AJ118" i="37"/>
  <c r="AI118" i="37"/>
  <c r="AH118" i="37"/>
  <c r="AG118" i="37"/>
  <c r="AF118" i="37"/>
  <c r="AE118" i="37"/>
  <c r="AD118" i="37"/>
  <c r="AC118" i="37"/>
  <c r="AB118" i="37"/>
  <c r="AA118" i="37"/>
  <c r="Z118" i="37"/>
  <c r="Y118" i="37"/>
  <c r="AR117" i="37"/>
  <c r="AQ117" i="37"/>
  <c r="AP117" i="37"/>
  <c r="AO117" i="37"/>
  <c r="AN117" i="37"/>
  <c r="AM117" i="37"/>
  <c r="AL117" i="37"/>
  <c r="AK117" i="37"/>
  <c r="AJ117" i="37"/>
  <c r="AI117" i="37"/>
  <c r="AH117" i="37"/>
  <c r="AG117" i="37"/>
  <c r="AF117" i="37"/>
  <c r="AE117" i="37"/>
  <c r="AD117" i="37"/>
  <c r="AC117" i="37"/>
  <c r="AB117" i="37"/>
  <c r="AA117" i="37"/>
  <c r="Z117" i="37"/>
  <c r="Y117" i="37"/>
  <c r="AR116" i="37"/>
  <c r="AQ116" i="37"/>
  <c r="AP116" i="37"/>
  <c r="AO116" i="37"/>
  <c r="AN116" i="37"/>
  <c r="AM116" i="37"/>
  <c r="AL116" i="37"/>
  <c r="AK116" i="37"/>
  <c r="AJ116" i="37"/>
  <c r="AI116" i="37"/>
  <c r="AH116" i="37"/>
  <c r="AG116" i="37"/>
  <c r="AF116" i="37"/>
  <c r="AE116" i="37"/>
  <c r="AD116" i="37"/>
  <c r="AC116" i="37"/>
  <c r="AB116" i="37"/>
  <c r="AA116" i="37"/>
  <c r="Z116" i="37"/>
  <c r="Y116" i="37"/>
  <c r="AR115" i="37"/>
  <c r="AQ115" i="37"/>
  <c r="AP115" i="37"/>
  <c r="AO115" i="37"/>
  <c r="AN115" i="37"/>
  <c r="AM115" i="37"/>
  <c r="AL115" i="37"/>
  <c r="AK115" i="37"/>
  <c r="AJ115" i="37"/>
  <c r="AI115" i="37"/>
  <c r="AH115" i="37"/>
  <c r="AG115" i="37"/>
  <c r="AF115" i="37"/>
  <c r="AE115" i="37"/>
  <c r="AD115" i="37"/>
  <c r="AC115" i="37"/>
  <c r="AB115" i="37"/>
  <c r="AA115" i="37"/>
  <c r="Z115" i="37"/>
  <c r="Y115" i="37"/>
  <c r="AR111" i="37"/>
  <c r="AQ111" i="37"/>
  <c r="AP111" i="37"/>
  <c r="AO111" i="37"/>
  <c r="AN111" i="37"/>
  <c r="AM111" i="37"/>
  <c r="AL111" i="37"/>
  <c r="AK111" i="37"/>
  <c r="AJ111" i="37"/>
  <c r="AI111" i="37"/>
  <c r="AH111" i="37"/>
  <c r="AG111" i="37"/>
  <c r="AF111" i="37"/>
  <c r="AE111" i="37"/>
  <c r="AD111" i="37"/>
  <c r="AC111" i="37"/>
  <c r="AB111" i="37"/>
  <c r="AA111" i="37"/>
  <c r="Z111" i="37"/>
  <c r="Y111" i="37"/>
  <c r="AR110" i="37"/>
  <c r="AQ110" i="37"/>
  <c r="AP110" i="37"/>
  <c r="AO110" i="37"/>
  <c r="AN110" i="37"/>
  <c r="AM110" i="37"/>
  <c r="AL110" i="37"/>
  <c r="AK110" i="37"/>
  <c r="AJ110" i="37"/>
  <c r="AI110" i="37"/>
  <c r="AH110" i="37"/>
  <c r="AG110" i="37"/>
  <c r="AF110" i="37"/>
  <c r="AE110" i="37"/>
  <c r="AD110" i="37"/>
  <c r="AC110" i="37"/>
  <c r="AB110" i="37"/>
  <c r="AA110" i="37"/>
  <c r="Z110" i="37"/>
  <c r="Y110" i="37"/>
  <c r="AR109" i="37"/>
  <c r="AQ109" i="37"/>
  <c r="AP109" i="37"/>
  <c r="AO109" i="37"/>
  <c r="AN109" i="37"/>
  <c r="AM109" i="37"/>
  <c r="AL109" i="37"/>
  <c r="AK109" i="37"/>
  <c r="AJ109" i="37"/>
  <c r="AI109" i="37"/>
  <c r="AH109" i="37"/>
  <c r="AG109" i="37"/>
  <c r="AF109" i="37"/>
  <c r="AE109" i="37"/>
  <c r="AD109" i="37"/>
  <c r="AC109" i="37"/>
  <c r="AB109" i="37"/>
  <c r="AR108" i="37"/>
  <c r="AQ108" i="37"/>
  <c r="AP108" i="37"/>
  <c r="AO108" i="37"/>
  <c r="AN108" i="37"/>
  <c r="AM108" i="37"/>
  <c r="AL108" i="37"/>
  <c r="AK108" i="37"/>
  <c r="AJ108" i="37"/>
  <c r="AI108" i="37"/>
  <c r="AH108" i="37"/>
  <c r="AG108" i="37"/>
  <c r="AF108" i="37"/>
  <c r="AE108" i="37"/>
  <c r="AD108" i="37"/>
  <c r="AC108" i="37"/>
  <c r="AB108" i="37"/>
  <c r="AR107" i="37"/>
  <c r="AQ107" i="37"/>
  <c r="AP107" i="37"/>
  <c r="AO107" i="37"/>
  <c r="AN107" i="37"/>
  <c r="AM107" i="37"/>
  <c r="AL107" i="37"/>
  <c r="AK107" i="37"/>
  <c r="AJ107" i="37"/>
  <c r="AI107" i="37"/>
  <c r="AH107" i="37"/>
  <c r="AG107" i="37"/>
  <c r="AF107" i="37"/>
  <c r="AE107" i="37"/>
  <c r="AD107" i="37"/>
  <c r="AC107" i="37"/>
  <c r="AB107" i="37"/>
  <c r="AR106" i="37"/>
  <c r="AQ106" i="37"/>
  <c r="AP106" i="37"/>
  <c r="AO106" i="37"/>
  <c r="AN106" i="37"/>
  <c r="AM106" i="37"/>
  <c r="AL106" i="37"/>
  <c r="AK106" i="37"/>
  <c r="AJ106" i="37"/>
  <c r="AI106" i="37"/>
  <c r="AH106" i="37"/>
  <c r="AG106" i="37"/>
  <c r="AF106" i="37"/>
  <c r="AE106" i="37"/>
  <c r="AD106" i="37"/>
  <c r="AC106" i="37"/>
  <c r="AB106" i="37"/>
  <c r="AR105" i="37"/>
  <c r="AQ105" i="37"/>
  <c r="AP105" i="37"/>
  <c r="AO105" i="37"/>
  <c r="AN105" i="37"/>
  <c r="AM105" i="37"/>
  <c r="AL105" i="37"/>
  <c r="AK105" i="37"/>
  <c r="AJ105" i="37"/>
  <c r="AI105" i="37"/>
  <c r="AH105" i="37"/>
  <c r="AG105" i="37"/>
  <c r="AF105" i="37"/>
  <c r="AE105" i="37"/>
  <c r="AD105" i="37"/>
  <c r="AC105" i="37"/>
  <c r="AB105" i="37"/>
  <c r="AR104" i="37"/>
  <c r="AQ104" i="37"/>
  <c r="AP104" i="37"/>
  <c r="AO104" i="37"/>
  <c r="AN104" i="37"/>
  <c r="AM104" i="37"/>
  <c r="AL104" i="37"/>
  <c r="AK104" i="37"/>
  <c r="AJ104" i="37"/>
  <c r="AI104" i="37"/>
  <c r="AH104" i="37"/>
  <c r="AG104" i="37"/>
  <c r="AF104" i="37"/>
  <c r="AE104" i="37"/>
  <c r="AD104" i="37"/>
  <c r="AC104" i="37"/>
  <c r="AB104" i="37"/>
  <c r="AR103" i="37"/>
  <c r="AQ103" i="37"/>
  <c r="AP103" i="37"/>
  <c r="AO103" i="37"/>
  <c r="AN103" i="37"/>
  <c r="AM103" i="37"/>
  <c r="AL103" i="37"/>
  <c r="AK103" i="37"/>
  <c r="AJ103" i="37"/>
  <c r="AI103" i="37"/>
  <c r="AH103" i="37"/>
  <c r="AG103" i="37"/>
  <c r="AF103" i="37"/>
  <c r="AE103" i="37"/>
  <c r="AD103" i="37"/>
  <c r="AC103" i="37"/>
  <c r="AB103" i="37"/>
  <c r="AR102" i="37"/>
  <c r="AQ102" i="37"/>
  <c r="AP102" i="37"/>
  <c r="AO102" i="37"/>
  <c r="AN102" i="37"/>
  <c r="AM102" i="37"/>
  <c r="AL102" i="37"/>
  <c r="AK102" i="37"/>
  <c r="AJ102" i="37"/>
  <c r="AI102" i="37"/>
  <c r="AH102" i="37"/>
  <c r="AG102" i="37"/>
  <c r="AF102" i="37"/>
  <c r="AE102" i="37"/>
  <c r="AD102" i="37"/>
  <c r="AC102" i="37"/>
  <c r="AB102" i="37"/>
  <c r="AR101" i="37"/>
  <c r="AQ101" i="37"/>
  <c r="AP101" i="37"/>
  <c r="AO101" i="37"/>
  <c r="AN101" i="37"/>
  <c r="AM101" i="37"/>
  <c r="AL101" i="37"/>
  <c r="AK101" i="37"/>
  <c r="AJ101" i="37"/>
  <c r="AI101" i="37"/>
  <c r="AH101" i="37"/>
  <c r="AG101" i="37"/>
  <c r="AF101" i="37"/>
  <c r="AE101" i="37"/>
  <c r="AD101" i="37"/>
  <c r="AC101" i="37"/>
  <c r="AB101" i="37"/>
  <c r="AR100" i="37"/>
  <c r="AQ100" i="37"/>
  <c r="AP100" i="37"/>
  <c r="AO100" i="37"/>
  <c r="AN100" i="37"/>
  <c r="AM100" i="37"/>
  <c r="AL100" i="37"/>
  <c r="AK100" i="37"/>
  <c r="AJ100" i="37"/>
  <c r="AI100" i="37"/>
  <c r="AH100" i="37"/>
  <c r="AG100" i="37"/>
  <c r="AF100" i="37"/>
  <c r="AE100" i="37"/>
  <c r="AD100" i="37"/>
  <c r="AC100" i="37"/>
  <c r="AB100" i="37"/>
  <c r="AR99" i="37"/>
  <c r="AQ99" i="37"/>
  <c r="AP99" i="37"/>
  <c r="AO99" i="37"/>
  <c r="AN99" i="37"/>
  <c r="AM99" i="37"/>
  <c r="AL99" i="37"/>
  <c r="AK99" i="37"/>
  <c r="AJ99" i="37"/>
  <c r="AI99" i="37"/>
  <c r="AH99" i="37"/>
  <c r="AG99" i="37"/>
  <c r="AF99" i="37"/>
  <c r="AE99" i="37"/>
  <c r="AD99" i="37"/>
  <c r="AC99" i="37"/>
  <c r="AB99" i="37"/>
  <c r="AR98" i="37"/>
  <c r="AQ98" i="37"/>
  <c r="AP98" i="37"/>
  <c r="AO98" i="37"/>
  <c r="AN98" i="37"/>
  <c r="AM98" i="37"/>
  <c r="AL98" i="37"/>
  <c r="AK98" i="37"/>
  <c r="AJ98" i="37"/>
  <c r="AI98" i="37"/>
  <c r="AH98" i="37"/>
  <c r="AG98" i="37"/>
  <c r="AF98" i="37"/>
  <c r="AE98" i="37"/>
  <c r="AD98" i="37"/>
  <c r="AC98" i="37"/>
  <c r="AB98" i="37"/>
  <c r="AR97" i="37"/>
  <c r="AQ97" i="37"/>
  <c r="AP97" i="37"/>
  <c r="AO97" i="37"/>
  <c r="AN97" i="37"/>
  <c r="AM97" i="37"/>
  <c r="AL97" i="37"/>
  <c r="AK97" i="37"/>
  <c r="AJ97" i="37"/>
  <c r="AI97" i="37"/>
  <c r="AH97" i="37"/>
  <c r="AG97" i="37"/>
  <c r="AF97" i="37"/>
  <c r="AE97" i="37"/>
  <c r="AD97" i="37"/>
  <c r="AC97" i="37"/>
  <c r="AB97" i="37"/>
  <c r="AR96" i="37"/>
  <c r="AQ96" i="37"/>
  <c r="AP96" i="37"/>
  <c r="AO96" i="37"/>
  <c r="AN96" i="37"/>
  <c r="AM96" i="37"/>
  <c r="AL96" i="37"/>
  <c r="AK96" i="37"/>
  <c r="AJ96" i="37"/>
  <c r="AI96" i="37"/>
  <c r="AH96" i="37"/>
  <c r="AG96" i="37"/>
  <c r="AF96" i="37"/>
  <c r="AE96" i="37"/>
  <c r="AD96" i="37"/>
  <c r="AC96" i="37"/>
  <c r="AB96" i="37"/>
  <c r="AR95" i="37"/>
  <c r="AQ95" i="37"/>
  <c r="AP95" i="37"/>
  <c r="AO95" i="37"/>
  <c r="AN95" i="37"/>
  <c r="AM95" i="37"/>
  <c r="AL95" i="37"/>
  <c r="AK95" i="37"/>
  <c r="AJ95" i="37"/>
  <c r="AI95" i="37"/>
  <c r="AH95" i="37"/>
  <c r="AG95" i="37"/>
  <c r="AF95" i="37"/>
  <c r="AE95" i="37"/>
  <c r="AD95" i="37"/>
  <c r="AC95" i="37"/>
  <c r="AB95" i="37"/>
  <c r="AR94" i="37"/>
  <c r="AQ94" i="37"/>
  <c r="AP94" i="37"/>
  <c r="AO94" i="37"/>
  <c r="AN94" i="37"/>
  <c r="AM94" i="37"/>
  <c r="AL94" i="37"/>
  <c r="AK94" i="37"/>
  <c r="AJ94" i="37"/>
  <c r="AI94" i="37"/>
  <c r="AH94" i="37"/>
  <c r="AG94" i="37"/>
  <c r="AF94" i="37"/>
  <c r="AE94" i="37"/>
  <c r="AD94" i="37"/>
  <c r="AC94" i="37"/>
  <c r="AB94" i="37"/>
  <c r="AR93" i="37"/>
  <c r="AQ93" i="37"/>
  <c r="AP93" i="37"/>
  <c r="AO93" i="37"/>
  <c r="AN93" i="37"/>
  <c r="AM93" i="37"/>
  <c r="AL93" i="37"/>
  <c r="AK93" i="37"/>
  <c r="AJ93" i="37"/>
  <c r="AI93" i="37"/>
  <c r="AH93" i="37"/>
  <c r="AG93" i="37"/>
  <c r="AF93" i="37"/>
  <c r="AE93" i="37"/>
  <c r="AD93" i="37"/>
  <c r="AC93" i="37"/>
  <c r="AB93" i="37"/>
  <c r="AA93" i="37"/>
  <c r="Z93" i="37"/>
  <c r="Y93" i="37"/>
  <c r="AR92" i="37"/>
  <c r="AQ92" i="37"/>
  <c r="AP92" i="37"/>
  <c r="AO92" i="37"/>
  <c r="AN92" i="37"/>
  <c r="AM92" i="37"/>
  <c r="AL92" i="37"/>
  <c r="AK92" i="37"/>
  <c r="AJ92" i="37"/>
  <c r="AI92" i="37"/>
  <c r="AH92" i="37"/>
  <c r="AG92" i="37"/>
  <c r="AF92" i="37"/>
  <c r="AE92" i="37"/>
  <c r="AD92" i="37"/>
  <c r="AC92" i="37"/>
  <c r="AB92" i="37"/>
  <c r="AA92" i="37"/>
  <c r="Z92" i="37"/>
  <c r="Y92" i="37"/>
  <c r="AR91" i="37"/>
  <c r="AQ91" i="37"/>
  <c r="AP91" i="37"/>
  <c r="AO91" i="37"/>
  <c r="AN91" i="37"/>
  <c r="AM91" i="37"/>
  <c r="AL91" i="37"/>
  <c r="AK91" i="37"/>
  <c r="AJ91" i="37"/>
  <c r="AI91" i="37"/>
  <c r="AH91" i="37"/>
  <c r="AG91" i="37"/>
  <c r="AF91" i="37"/>
  <c r="AE91" i="37"/>
  <c r="AD91" i="37"/>
  <c r="AC91" i="37"/>
  <c r="AB91" i="37"/>
  <c r="AA91" i="37"/>
  <c r="Z91" i="37"/>
  <c r="Y91" i="37"/>
  <c r="AR90" i="37"/>
  <c r="AQ90" i="37"/>
  <c r="AP90" i="37"/>
  <c r="AO90" i="37"/>
  <c r="AN90" i="37"/>
  <c r="AM90" i="37"/>
  <c r="AL90" i="37"/>
  <c r="AK90" i="37"/>
  <c r="AJ90" i="37"/>
  <c r="AI90" i="37"/>
  <c r="AH90" i="37"/>
  <c r="AG90" i="37"/>
  <c r="AF90" i="37"/>
  <c r="AE90" i="37"/>
  <c r="AD90" i="37"/>
  <c r="AC90" i="37"/>
  <c r="AB90" i="37"/>
  <c r="AA90" i="37"/>
  <c r="Z90" i="37"/>
  <c r="Y90" i="37"/>
  <c r="AR89" i="37"/>
  <c r="AQ89" i="37"/>
  <c r="AP89" i="37"/>
  <c r="AO89" i="37"/>
  <c r="AN89" i="37"/>
  <c r="AM89" i="37"/>
  <c r="AL89" i="37"/>
  <c r="AK89" i="37"/>
  <c r="AJ89" i="37"/>
  <c r="AI89" i="37"/>
  <c r="AH89" i="37"/>
  <c r="AG89" i="37"/>
  <c r="AF89" i="37"/>
  <c r="AE89" i="37"/>
  <c r="AD89" i="37"/>
  <c r="AC89" i="37"/>
  <c r="AB89" i="37"/>
  <c r="AA89" i="37"/>
  <c r="Z89" i="37"/>
  <c r="Y89" i="37"/>
  <c r="AR88" i="37"/>
  <c r="AQ88" i="37"/>
  <c r="AP88" i="37"/>
  <c r="AO88" i="37"/>
  <c r="AN88" i="37"/>
  <c r="AM88" i="37"/>
  <c r="AL88" i="37"/>
  <c r="AK88" i="37"/>
  <c r="AJ88" i="37"/>
  <c r="AI88" i="37"/>
  <c r="AH88" i="37"/>
  <c r="AG88" i="37"/>
  <c r="AF88" i="37"/>
  <c r="AE88" i="37"/>
  <c r="AD88" i="37"/>
  <c r="AC88" i="37"/>
  <c r="AB88" i="37"/>
  <c r="AA88" i="37"/>
  <c r="Z88" i="37"/>
  <c r="Y88" i="37"/>
  <c r="AR84" i="37"/>
  <c r="AQ84" i="37"/>
  <c r="AP84" i="37"/>
  <c r="AO84" i="37"/>
  <c r="AN84" i="37"/>
  <c r="AM84" i="37"/>
  <c r="AL84" i="37"/>
  <c r="AK84" i="37"/>
  <c r="AJ84" i="37"/>
  <c r="AI84" i="37"/>
  <c r="AH84" i="37"/>
  <c r="AG84" i="37"/>
  <c r="AF84" i="37"/>
  <c r="AE84" i="37"/>
  <c r="AD84" i="37"/>
  <c r="AC84" i="37"/>
  <c r="AB84" i="37"/>
  <c r="AA84" i="37"/>
  <c r="Z84" i="37"/>
  <c r="Y84" i="37"/>
  <c r="AR83" i="37"/>
  <c r="AQ83" i="37"/>
  <c r="AP83" i="37"/>
  <c r="AO83" i="37"/>
  <c r="AN83" i="37"/>
  <c r="AM83" i="37"/>
  <c r="AL83" i="37"/>
  <c r="AK83" i="37"/>
  <c r="AJ83" i="37"/>
  <c r="AI83" i="37"/>
  <c r="AH83" i="37"/>
  <c r="AG83" i="37"/>
  <c r="AF83" i="37"/>
  <c r="AE83" i="37"/>
  <c r="AD83" i="37"/>
  <c r="AC83" i="37"/>
  <c r="AB83" i="37"/>
  <c r="AA83" i="37"/>
  <c r="Z83" i="37"/>
  <c r="Y83" i="37"/>
  <c r="AR82" i="37"/>
  <c r="AQ82" i="37"/>
  <c r="AP82" i="37"/>
  <c r="AO82" i="37"/>
  <c r="AN82" i="37"/>
  <c r="AM82" i="37"/>
  <c r="AL82" i="37"/>
  <c r="AK82" i="37"/>
  <c r="AJ82" i="37"/>
  <c r="AI82" i="37"/>
  <c r="AH82" i="37"/>
  <c r="AG82" i="37"/>
  <c r="AF82" i="37"/>
  <c r="AE82" i="37"/>
  <c r="AD82" i="37"/>
  <c r="AC82" i="37"/>
  <c r="AB82" i="37"/>
  <c r="AR81" i="37"/>
  <c r="AQ81" i="37"/>
  <c r="AP81" i="37"/>
  <c r="AO81" i="37"/>
  <c r="AN81" i="37"/>
  <c r="AM81" i="37"/>
  <c r="AL81" i="37"/>
  <c r="AK81" i="37"/>
  <c r="AJ81" i="37"/>
  <c r="AI81" i="37"/>
  <c r="AH81" i="37"/>
  <c r="AG81" i="37"/>
  <c r="AF81" i="37"/>
  <c r="AE81" i="37"/>
  <c r="AD81" i="37"/>
  <c r="AC81" i="37"/>
  <c r="AB81" i="37"/>
  <c r="AR80" i="37"/>
  <c r="AQ80" i="37"/>
  <c r="AP80" i="37"/>
  <c r="AO80" i="37"/>
  <c r="AN80" i="37"/>
  <c r="AL80" i="37"/>
  <c r="AK80" i="37"/>
  <c r="AJ80" i="37"/>
  <c r="AI80" i="37"/>
  <c r="AH80" i="37"/>
  <c r="AG80" i="37"/>
  <c r="AF80" i="37"/>
  <c r="AE80" i="37"/>
  <c r="AD80" i="37"/>
  <c r="AC80" i="37"/>
  <c r="AB80" i="37"/>
  <c r="AR79" i="37"/>
  <c r="AQ79" i="37"/>
  <c r="AP79" i="37"/>
  <c r="AO79" i="37"/>
  <c r="AN79" i="37"/>
  <c r="AL79" i="37"/>
  <c r="AK79" i="37"/>
  <c r="AJ79" i="37"/>
  <c r="AI79" i="37"/>
  <c r="AH79" i="37"/>
  <c r="AG79" i="37"/>
  <c r="AF79" i="37"/>
  <c r="AE79" i="37"/>
  <c r="AD79" i="37"/>
  <c r="AC79" i="37"/>
  <c r="AB79" i="37"/>
  <c r="AR78" i="37"/>
  <c r="AQ78" i="37"/>
  <c r="AP78" i="37"/>
  <c r="AO78" i="37"/>
  <c r="AL78" i="37"/>
  <c r="AK78" i="37"/>
  <c r="AJ78" i="37"/>
  <c r="AI78" i="37"/>
  <c r="AH78" i="37"/>
  <c r="AG78" i="37"/>
  <c r="AF78" i="37"/>
  <c r="AE78" i="37"/>
  <c r="AD78" i="37"/>
  <c r="AC78" i="37"/>
  <c r="AB78" i="37"/>
  <c r="AR77" i="37"/>
  <c r="AQ77" i="37"/>
  <c r="AP77" i="37"/>
  <c r="AO77" i="37"/>
  <c r="AF77" i="37"/>
  <c r="AE77" i="37"/>
  <c r="AD77" i="37"/>
  <c r="AC77" i="37"/>
  <c r="AB77" i="37"/>
  <c r="AR76" i="37"/>
  <c r="AQ76" i="37"/>
  <c r="AP76" i="37"/>
  <c r="AO76" i="37"/>
  <c r="AF76" i="37"/>
  <c r="AE76" i="37"/>
  <c r="AD76" i="37"/>
  <c r="AC76" i="37"/>
  <c r="AB76" i="37"/>
  <c r="AR75" i="37"/>
  <c r="AQ75" i="37"/>
  <c r="AP75" i="37"/>
  <c r="AO75" i="37"/>
  <c r="AF75" i="37"/>
  <c r="AE75" i="37"/>
  <c r="AD75" i="37"/>
  <c r="AC75" i="37"/>
  <c r="AB75" i="37"/>
  <c r="AR74" i="37"/>
  <c r="AQ74" i="37"/>
  <c r="AP74" i="37"/>
  <c r="AO74" i="37"/>
  <c r="AF74" i="37"/>
  <c r="AE74" i="37"/>
  <c r="AD74" i="37"/>
  <c r="AC74" i="37"/>
  <c r="AB74" i="37"/>
  <c r="AR73" i="37"/>
  <c r="AQ73" i="37"/>
  <c r="AP73" i="37"/>
  <c r="AO73" i="37"/>
  <c r="AL73" i="37"/>
  <c r="AK73" i="37"/>
  <c r="AJ73" i="37"/>
  <c r="AI73" i="37"/>
  <c r="AH73" i="37"/>
  <c r="AG73" i="37"/>
  <c r="AF73" i="37"/>
  <c r="AE73" i="37"/>
  <c r="AD73" i="37"/>
  <c r="AC73" i="37"/>
  <c r="AB73" i="37"/>
  <c r="AR72" i="37"/>
  <c r="AQ72" i="37"/>
  <c r="AP72" i="37"/>
  <c r="AO72" i="37"/>
  <c r="AF72" i="37"/>
  <c r="AE72" i="37"/>
  <c r="AD72" i="37"/>
  <c r="AC72" i="37"/>
  <c r="AB72" i="37"/>
  <c r="AR71" i="37"/>
  <c r="AQ71" i="37"/>
  <c r="AP71" i="37"/>
  <c r="AO71" i="37"/>
  <c r="AF71" i="37"/>
  <c r="AE71" i="37"/>
  <c r="AD71" i="37"/>
  <c r="AC71" i="37"/>
  <c r="AB71" i="37"/>
  <c r="AR70" i="37"/>
  <c r="AQ70" i="37"/>
  <c r="AP70" i="37"/>
  <c r="AO70" i="37"/>
  <c r="AF70" i="37"/>
  <c r="AE70" i="37"/>
  <c r="AD70" i="37"/>
  <c r="AC70" i="37"/>
  <c r="AB70" i="37"/>
  <c r="AR69" i="37"/>
  <c r="AQ69" i="37"/>
  <c r="AP69" i="37"/>
  <c r="AO69" i="37"/>
  <c r="AF69" i="37"/>
  <c r="AE69" i="37"/>
  <c r="AD69" i="37"/>
  <c r="AC69" i="37"/>
  <c r="AB69" i="37"/>
  <c r="AR68" i="37"/>
  <c r="AQ68" i="37"/>
  <c r="AP68" i="37"/>
  <c r="AO68" i="37"/>
  <c r="AN68" i="37"/>
  <c r="AM68" i="37"/>
  <c r="AL68" i="37"/>
  <c r="AK68" i="37"/>
  <c r="AJ68" i="37"/>
  <c r="AI68" i="37"/>
  <c r="AH68" i="37"/>
  <c r="AG68" i="37"/>
  <c r="AF68" i="37"/>
  <c r="AE68" i="37"/>
  <c r="AD68" i="37"/>
  <c r="AC68" i="37"/>
  <c r="AB68" i="37"/>
  <c r="AR67" i="37"/>
  <c r="AQ67" i="37"/>
  <c r="AP67" i="37"/>
  <c r="AO67" i="37"/>
  <c r="AN67" i="37"/>
  <c r="AM67" i="37"/>
  <c r="AL67" i="37"/>
  <c r="AK67" i="37"/>
  <c r="AJ67" i="37"/>
  <c r="AI67" i="37"/>
  <c r="AH67" i="37"/>
  <c r="AG67" i="37"/>
  <c r="AF67" i="37"/>
  <c r="AE67" i="37"/>
  <c r="AD67" i="37"/>
  <c r="AC67" i="37"/>
  <c r="AB67" i="37"/>
  <c r="AR66" i="37"/>
  <c r="AQ66" i="37"/>
  <c r="AP66" i="37"/>
  <c r="AO66" i="37"/>
  <c r="AN66" i="37"/>
  <c r="AM66" i="37"/>
  <c r="AL66" i="37"/>
  <c r="AK66" i="37"/>
  <c r="AJ66" i="37"/>
  <c r="AI66" i="37"/>
  <c r="AH66" i="37"/>
  <c r="AG66" i="37"/>
  <c r="AF66" i="37"/>
  <c r="AE66" i="37"/>
  <c r="AD66" i="37"/>
  <c r="AC66" i="37"/>
  <c r="AB66" i="37"/>
  <c r="AA66" i="37"/>
  <c r="Z66" i="37"/>
  <c r="Y66" i="37"/>
  <c r="AR65" i="37"/>
  <c r="AQ65" i="37"/>
  <c r="AP65" i="37"/>
  <c r="AO65" i="37"/>
  <c r="AN65" i="37"/>
  <c r="AM65" i="37"/>
  <c r="AL65" i="37"/>
  <c r="AK65" i="37"/>
  <c r="AJ65" i="37"/>
  <c r="AI65" i="37"/>
  <c r="AH65" i="37"/>
  <c r="AG65" i="37"/>
  <c r="AF65" i="37"/>
  <c r="AE65" i="37"/>
  <c r="AD65" i="37"/>
  <c r="AC65" i="37"/>
  <c r="AB65" i="37"/>
  <c r="AA65" i="37"/>
  <c r="Z65" i="37"/>
  <c r="Y65" i="37"/>
  <c r="AR64" i="37"/>
  <c r="AQ64" i="37"/>
  <c r="AP64" i="37"/>
  <c r="AO64" i="37"/>
  <c r="AN64" i="37"/>
  <c r="AM64" i="37"/>
  <c r="AL64" i="37"/>
  <c r="AK64" i="37"/>
  <c r="AJ64" i="37"/>
  <c r="AI64" i="37"/>
  <c r="AH64" i="37"/>
  <c r="AG64" i="37"/>
  <c r="AF64" i="37"/>
  <c r="AE64" i="37"/>
  <c r="AD64" i="37"/>
  <c r="AC64" i="37"/>
  <c r="AB64" i="37"/>
  <c r="AA64" i="37"/>
  <c r="Z64" i="37"/>
  <c r="Y64" i="37"/>
  <c r="AR63" i="37"/>
  <c r="AQ63" i="37"/>
  <c r="AP63" i="37"/>
  <c r="AO63" i="37"/>
  <c r="AN63" i="37"/>
  <c r="AM63" i="37"/>
  <c r="AL63" i="37"/>
  <c r="AK63" i="37"/>
  <c r="AJ63" i="37"/>
  <c r="AI63" i="37"/>
  <c r="AH63" i="37"/>
  <c r="AG63" i="37"/>
  <c r="AF63" i="37"/>
  <c r="AE63" i="37"/>
  <c r="AD63" i="37"/>
  <c r="AC63" i="37"/>
  <c r="AB63" i="37"/>
  <c r="AA63" i="37"/>
  <c r="Z63" i="37"/>
  <c r="Y63" i="37"/>
  <c r="AR62" i="37"/>
  <c r="AQ62" i="37"/>
  <c r="AP62" i="37"/>
  <c r="AO62" i="37"/>
  <c r="AN62" i="37"/>
  <c r="AM62" i="37"/>
  <c r="AL62" i="37"/>
  <c r="AK62" i="37"/>
  <c r="AJ62" i="37"/>
  <c r="AI62" i="37"/>
  <c r="AH62" i="37"/>
  <c r="AG62" i="37"/>
  <c r="AF62" i="37"/>
  <c r="AE62" i="37"/>
  <c r="AD62" i="37"/>
  <c r="AC62" i="37"/>
  <c r="AB62" i="37"/>
  <c r="AA62" i="37"/>
  <c r="Z62" i="37"/>
  <c r="Y62" i="37"/>
  <c r="AR61" i="37"/>
  <c r="AQ61" i="37"/>
  <c r="AP61" i="37"/>
  <c r="AO61" i="37"/>
  <c r="AN61" i="37"/>
  <c r="AM61" i="37"/>
  <c r="AL61" i="37"/>
  <c r="AK61" i="37"/>
  <c r="AJ61" i="37"/>
  <c r="AI61" i="37"/>
  <c r="AH61" i="37"/>
  <c r="AG61" i="37"/>
  <c r="AF61" i="37"/>
  <c r="AE61" i="37"/>
  <c r="AD61" i="37"/>
  <c r="AC61" i="37"/>
  <c r="AB61" i="37"/>
  <c r="AA61" i="37"/>
  <c r="Z61" i="37"/>
  <c r="Y61" i="37"/>
  <c r="T50" i="37"/>
  <c r="AK76" i="37" s="1"/>
  <c r="T49" i="37"/>
  <c r="AJ77" i="37" s="1"/>
  <c r="T48" i="37"/>
  <c r="AI74" i="37" s="1"/>
  <c r="T47" i="37"/>
  <c r="AH75" i="37" s="1"/>
  <c r="T46" i="37"/>
  <c r="AG76" i="37" s="1"/>
  <c r="T57" i="37"/>
  <c r="T56" i="37"/>
  <c r="T55" i="37"/>
  <c r="T54" i="37"/>
  <c r="T53" i="37"/>
  <c r="AN77" i="37" s="1"/>
  <c r="T52" i="37"/>
  <c r="AM78" i="37" s="1"/>
  <c r="T51" i="37"/>
  <c r="AL75" i="37" s="1"/>
  <c r="T40" i="37"/>
  <c r="AA134" i="37" s="1"/>
  <c r="T39" i="37"/>
  <c r="Z133" i="37" s="1"/>
  <c r="T38" i="37"/>
  <c r="Y136" i="37" s="1"/>
  <c r="AG69" i="37" l="1"/>
  <c r="AK69" i="37"/>
  <c r="AJ70" i="37"/>
  <c r="AN70" i="37"/>
  <c r="AI71" i="37"/>
  <c r="AM71" i="37"/>
  <c r="AH72" i="37"/>
  <c r="AL72" i="37"/>
  <c r="AJ74" i="37"/>
  <c r="AN74" i="37"/>
  <c r="AI75" i="37"/>
  <c r="AM75" i="37"/>
  <c r="AH76" i="37"/>
  <c r="AL76" i="37"/>
  <c r="AG77" i="37"/>
  <c r="AK77" i="37"/>
  <c r="AN78" i="37"/>
  <c r="AM79" i="37"/>
  <c r="AH69" i="37"/>
  <c r="AL69" i="37"/>
  <c r="AG70" i="37"/>
  <c r="AK70" i="37"/>
  <c r="AJ71" i="37"/>
  <c r="AN71" i="37"/>
  <c r="AI72" i="37"/>
  <c r="AM72" i="37"/>
  <c r="AG74" i="37"/>
  <c r="AK74" i="37"/>
  <c r="AJ75" i="37"/>
  <c r="AN75" i="37"/>
  <c r="AI76" i="37"/>
  <c r="AM76" i="37"/>
  <c r="AH77" i="37"/>
  <c r="AL77" i="37"/>
  <c r="AM80" i="37"/>
  <c r="AI69" i="37"/>
  <c r="AM69" i="37"/>
  <c r="AH70" i="37"/>
  <c r="AL70" i="37"/>
  <c r="AG71" i="37"/>
  <c r="AK71" i="37"/>
  <c r="AJ72" i="37"/>
  <c r="AN72" i="37"/>
  <c r="AM73" i="37"/>
  <c r="AH74" i="37"/>
  <c r="AL74" i="37"/>
  <c r="AG75" i="37"/>
  <c r="AK75" i="37"/>
  <c r="AJ76" i="37"/>
  <c r="AN76" i="37"/>
  <c r="AI77" i="37"/>
  <c r="AM77" i="37"/>
  <c r="AJ69" i="37"/>
  <c r="AN69" i="37"/>
  <c r="AI70" i="37"/>
  <c r="AM70" i="37"/>
  <c r="AH71" i="37"/>
  <c r="AL71" i="37"/>
  <c r="AG72" i="37"/>
  <c r="AK72" i="37"/>
  <c r="AN73" i="37"/>
  <c r="AM74" i="37"/>
  <c r="Z103" i="37"/>
  <c r="Z76" i="37"/>
  <c r="Z130" i="37"/>
  <c r="Z99" i="37"/>
  <c r="Z68" i="37"/>
  <c r="Z95" i="37"/>
  <c r="Z122" i="37"/>
  <c r="Z72" i="37"/>
  <c r="Z126" i="37"/>
  <c r="Z80" i="37"/>
  <c r="Z107" i="37"/>
  <c r="Z134" i="37"/>
  <c r="AA69" i="37"/>
  <c r="AA100" i="37"/>
  <c r="AA108" i="37"/>
  <c r="AA127" i="37"/>
  <c r="AA131" i="37"/>
  <c r="AA74" i="37"/>
  <c r="AA78" i="37"/>
  <c r="Z81" i="37"/>
  <c r="Z96" i="37"/>
  <c r="AA101" i="37"/>
  <c r="AA105" i="37"/>
  <c r="Z108" i="37"/>
  <c r="AA124" i="37"/>
  <c r="Z127" i="37"/>
  <c r="AA132" i="37"/>
  <c r="AA136" i="37"/>
  <c r="AA67" i="37"/>
  <c r="Z70" i="37"/>
  <c r="AA71" i="37"/>
  <c r="Z74" i="37"/>
  <c r="AA75" i="37"/>
  <c r="Z78" i="37"/>
  <c r="AA79" i="37"/>
  <c r="Z82" i="37"/>
  <c r="AA94" i="37"/>
  <c r="Z97" i="37"/>
  <c r="AA98" i="37"/>
  <c r="Z101" i="37"/>
  <c r="AA102" i="37"/>
  <c r="Z105" i="37"/>
  <c r="AA106" i="37"/>
  <c r="Z109" i="37"/>
  <c r="AA121" i="37"/>
  <c r="Z124" i="37"/>
  <c r="AA125" i="37"/>
  <c r="Z128" i="37"/>
  <c r="AA129" i="37"/>
  <c r="Z132" i="37"/>
  <c r="AA133" i="37"/>
  <c r="Z136" i="37"/>
  <c r="AA73" i="37"/>
  <c r="AA77" i="37"/>
  <c r="AA81" i="37"/>
  <c r="AA96" i="37"/>
  <c r="AA104" i="37"/>
  <c r="AA123" i="37"/>
  <c r="AA135" i="37"/>
  <c r="Z69" i="37"/>
  <c r="AA70" i="37"/>
  <c r="Z73" i="37"/>
  <c r="Z77" i="37"/>
  <c r="AA82" i="37"/>
  <c r="AA97" i="37"/>
  <c r="Z100" i="37"/>
  <c r="Z104" i="37"/>
  <c r="AA109" i="37"/>
  <c r="Z123" i="37"/>
  <c r="AA128" i="37"/>
  <c r="Z131" i="37"/>
  <c r="Z135" i="37"/>
  <c r="Z67" i="37"/>
  <c r="AA68" i="37"/>
  <c r="Z71" i="37"/>
  <c r="AA72" i="37"/>
  <c r="Z75" i="37"/>
  <c r="AA76" i="37"/>
  <c r="Z79" i="37"/>
  <c r="AA80" i="37"/>
  <c r="Z94" i="37"/>
  <c r="AA95" i="37"/>
  <c r="Z98" i="37"/>
  <c r="AA99" i="37"/>
  <c r="Z102" i="37"/>
  <c r="AA103" i="37"/>
  <c r="Z106" i="37"/>
  <c r="AA107" i="37"/>
  <c r="Z121" i="37"/>
  <c r="AA122" i="37"/>
  <c r="Z125" i="37"/>
  <c r="AA126" i="37"/>
  <c r="Z129" i="37"/>
  <c r="AA130" i="37"/>
  <c r="Y67" i="37"/>
  <c r="Y68" i="37"/>
  <c r="Y69" i="37"/>
  <c r="Y70" i="37"/>
  <c r="Y71" i="37"/>
  <c r="Y72" i="37"/>
  <c r="Y73" i="37"/>
  <c r="Y74" i="37"/>
  <c r="Y75" i="37"/>
  <c r="Y76" i="37"/>
  <c r="Y77" i="37"/>
  <c r="Y78" i="37"/>
  <c r="Y79" i="37"/>
  <c r="Y80" i="37"/>
  <c r="Y81" i="37"/>
  <c r="Y82" i="37"/>
  <c r="Y94" i="37"/>
  <c r="Y95" i="37"/>
  <c r="Y96" i="37"/>
  <c r="Y97" i="37"/>
  <c r="Y98" i="37"/>
  <c r="Y99" i="37"/>
  <c r="Y100" i="37"/>
  <c r="Y101" i="37"/>
  <c r="Y102" i="37"/>
  <c r="Y103" i="37"/>
  <c r="Y104" i="37"/>
  <c r="Y105" i="37"/>
  <c r="Y106" i="37"/>
  <c r="Y107" i="37"/>
  <c r="Y108" i="37"/>
  <c r="Y109" i="37"/>
  <c r="Y121" i="37"/>
  <c r="Y122" i="37"/>
  <c r="Y123" i="37"/>
  <c r="Y124" i="37"/>
  <c r="Y125" i="37"/>
  <c r="Y126" i="37"/>
  <c r="Y127" i="37"/>
  <c r="Y128" i="37"/>
  <c r="Y129" i="37"/>
  <c r="Y130" i="37"/>
  <c r="Y131" i="37"/>
  <c r="Y132" i="37"/>
  <c r="Y133" i="37"/>
  <c r="Y134" i="37"/>
  <c r="Y135" i="37"/>
  <c r="T193" i="37"/>
  <c r="T192" i="37"/>
  <c r="T191" i="37"/>
  <c r="T190" i="37"/>
  <c r="T189" i="37"/>
  <c r="T188" i="37"/>
  <c r="T187" i="37"/>
  <c r="T186" i="37"/>
  <c r="T185" i="37"/>
  <c r="T184" i="37"/>
  <c r="T183" i="37"/>
  <c r="T182" i="37"/>
  <c r="T181" i="37"/>
  <c r="T180" i="37"/>
  <c r="T179" i="37"/>
  <c r="T178" i="37"/>
  <c r="T177" i="37"/>
  <c r="T176" i="37"/>
  <c r="T175" i="37"/>
  <c r="T174" i="37"/>
  <c r="AS79" i="37" l="1"/>
  <c r="AS80" i="37"/>
  <c r="AS98" i="37"/>
  <c r="AS99" i="37"/>
  <c r="AS108" i="37"/>
  <c r="AS117" i="37"/>
  <c r="AS118" i="37"/>
  <c r="AS126" i="37"/>
  <c r="AS127" i="37"/>
  <c r="AS133" i="37"/>
  <c r="AS75" i="37"/>
  <c r="AS131" i="37"/>
  <c r="AS68" i="37"/>
  <c r="AS76" i="37"/>
  <c r="AS84" i="37"/>
  <c r="AS89" i="37"/>
  <c r="AS95" i="37"/>
  <c r="AS97" i="37"/>
  <c r="AS103" i="37"/>
  <c r="AS105" i="37"/>
  <c r="AS111" i="37"/>
  <c r="AS122" i="37"/>
  <c r="AS130" i="37"/>
  <c r="AS138" i="37"/>
  <c r="AS64" i="37"/>
  <c r="AS107" i="37"/>
  <c r="AS67" i="37"/>
  <c r="AS121" i="37"/>
  <c r="AS129" i="37"/>
  <c r="AS69" i="37"/>
  <c r="AS77" i="37"/>
  <c r="AS96" i="37"/>
  <c r="AS123" i="37"/>
  <c r="AS63" i="37"/>
  <c r="AS71" i="37"/>
  <c r="AS72" i="37"/>
  <c r="AS90" i="37"/>
  <c r="AS91" i="37"/>
  <c r="AS134" i="37"/>
  <c r="AS137" i="37"/>
  <c r="AS104" i="37"/>
  <c r="AS74" i="37"/>
  <c r="AS82" i="37"/>
  <c r="AS93" i="37"/>
  <c r="AS101" i="37"/>
  <c r="AS109" i="37"/>
  <c r="AS120" i="37"/>
  <c r="AS128" i="37"/>
  <c r="AS136" i="37"/>
  <c r="AS115" i="37"/>
  <c r="AS135" i="37"/>
  <c r="AS116" i="37"/>
  <c r="AS61" i="37"/>
  <c r="AS124" i="37"/>
  <c r="AS132" i="37"/>
  <c r="AS70" i="37"/>
  <c r="AS94" i="37"/>
  <c r="AS100" i="37"/>
  <c r="AS106" i="37"/>
  <c r="AS65" i="37"/>
  <c r="AS73" i="37"/>
  <c r="AS81" i="37"/>
  <c r="AS78" i="37"/>
  <c r="AS88" i="37"/>
  <c r="AS102" i="37"/>
  <c r="AS83" i="37"/>
  <c r="AS92" i="37"/>
  <c r="AS66" i="37"/>
  <c r="AS110" i="37"/>
  <c r="AS119" i="37"/>
  <c r="AS125" i="37"/>
  <c r="AS62" i="37"/>
  <c r="U361" i="37"/>
  <c r="T361" i="37"/>
  <c r="S361" i="37"/>
  <c r="U360" i="37"/>
  <c r="T360" i="37"/>
  <c r="S360" i="37"/>
  <c r="U359" i="37"/>
  <c r="T359" i="37"/>
  <c r="S359" i="37"/>
  <c r="U358" i="37"/>
  <c r="T358" i="37"/>
  <c r="S358" i="37"/>
  <c r="U357" i="37"/>
  <c r="T357" i="37"/>
  <c r="S357" i="37"/>
  <c r="U356" i="37"/>
  <c r="T356" i="37"/>
  <c r="S356" i="37"/>
  <c r="U355" i="37"/>
  <c r="T355" i="37"/>
  <c r="S355" i="37"/>
  <c r="U354" i="37"/>
  <c r="T354" i="37"/>
  <c r="S354" i="37"/>
  <c r="U353" i="37"/>
  <c r="T353" i="37"/>
  <c r="S353" i="37"/>
  <c r="U352" i="37"/>
  <c r="T352" i="37"/>
  <c r="S352" i="37"/>
  <c r="U351" i="37"/>
  <c r="T351" i="37"/>
  <c r="S351" i="37"/>
  <c r="U350" i="37"/>
  <c r="T350" i="37"/>
  <c r="S350" i="37"/>
  <c r="U349" i="37"/>
  <c r="T349" i="37"/>
  <c r="S349" i="37"/>
  <c r="U348" i="37"/>
  <c r="T348" i="37"/>
  <c r="S348" i="37"/>
  <c r="U347" i="37"/>
  <c r="T347" i="37"/>
  <c r="S347" i="37"/>
  <c r="U346" i="37"/>
  <c r="T346" i="37"/>
  <c r="S346" i="37"/>
  <c r="U345" i="37"/>
  <c r="T345" i="37"/>
  <c r="S345" i="37"/>
  <c r="U344" i="37"/>
  <c r="T344" i="37"/>
  <c r="S344" i="37"/>
  <c r="U343" i="37"/>
  <c r="T343" i="37"/>
  <c r="S343" i="37"/>
  <c r="U342" i="37"/>
  <c r="T342" i="37"/>
  <c r="S342" i="37"/>
  <c r="U341" i="37"/>
  <c r="T341" i="37"/>
  <c r="S341" i="37"/>
  <c r="U340" i="37"/>
  <c r="T340" i="37"/>
  <c r="S340" i="37"/>
  <c r="U339" i="37"/>
  <c r="T339" i="37"/>
  <c r="S339" i="37"/>
  <c r="U338" i="37"/>
  <c r="T338" i="37"/>
  <c r="S338" i="37"/>
  <c r="F140" i="37" l="1"/>
  <c r="AB280" i="37"/>
  <c r="AB281" i="37"/>
  <c r="AN281" i="37" s="1"/>
  <c r="AB282" i="37"/>
  <c r="AN282" i="37" s="1"/>
  <c r="AB283" i="37"/>
  <c r="AN283" i="37" s="1"/>
  <c r="AB284" i="37"/>
  <c r="AN284" i="37" s="1"/>
  <c r="AB285" i="37"/>
  <c r="AN285" i="37" s="1"/>
  <c r="AB286" i="37"/>
  <c r="AN286" i="37" s="1"/>
  <c r="AB287" i="37"/>
  <c r="AN287" i="37" s="1"/>
  <c r="AB288" i="37"/>
  <c r="AN288" i="37" s="1"/>
  <c r="AB289" i="37"/>
  <c r="AN289" i="37" s="1"/>
  <c r="AB290" i="37"/>
  <c r="AN290" i="37" s="1"/>
  <c r="AB291" i="37"/>
  <c r="AN291" i="37" s="1"/>
  <c r="AB292" i="37"/>
  <c r="AN292" i="37" s="1"/>
  <c r="AB293" i="37"/>
  <c r="AN293" i="37" s="1"/>
  <c r="AB294" i="37"/>
  <c r="AN294" i="37" s="1"/>
  <c r="AB295" i="37"/>
  <c r="AN295" i="37" s="1"/>
  <c r="AB296" i="37"/>
  <c r="AN296" i="37" s="1"/>
  <c r="AB297" i="37"/>
  <c r="AN297" i="37" s="1"/>
  <c r="AB298" i="37"/>
  <c r="AN298" i="37" s="1"/>
  <c r="AB279" i="37"/>
  <c r="X298" i="37"/>
  <c r="AL298" i="37" s="1"/>
  <c r="X297" i="37"/>
  <c r="AL297" i="37" s="1"/>
  <c r="X296" i="37"/>
  <c r="AL296" i="37" s="1"/>
  <c r="X295" i="37"/>
  <c r="AL295" i="37" s="1"/>
  <c r="X294" i="37"/>
  <c r="AL294" i="37" s="1"/>
  <c r="X293" i="37"/>
  <c r="AL293" i="37" s="1"/>
  <c r="X292" i="37"/>
  <c r="AL292" i="37" s="1"/>
  <c r="X291" i="37"/>
  <c r="AL291" i="37" s="1"/>
  <c r="X290" i="37"/>
  <c r="AL290" i="37" s="1"/>
  <c r="X289" i="37"/>
  <c r="AL289" i="37" s="1"/>
  <c r="X288" i="37"/>
  <c r="AL288" i="37" s="1"/>
  <c r="X287" i="37"/>
  <c r="AL287" i="37" s="1"/>
  <c r="X286" i="37"/>
  <c r="AL286" i="37" s="1"/>
  <c r="X285" i="37"/>
  <c r="AL285" i="37" s="1"/>
  <c r="X284" i="37"/>
  <c r="AL284" i="37" s="1"/>
  <c r="X283" i="37"/>
  <c r="AL283" i="37" s="1"/>
  <c r="X282" i="37"/>
  <c r="AL282" i="37" s="1"/>
  <c r="X281" i="37"/>
  <c r="AL281" i="37" s="1"/>
  <c r="X280" i="37"/>
  <c r="AL280" i="37" s="1"/>
  <c r="X279" i="37"/>
  <c r="AL279" i="37" s="1"/>
  <c r="AR274" i="37"/>
  <c r="AQ274" i="37"/>
  <c r="AP274" i="37"/>
  <c r="AO274" i="37"/>
  <c r="AN274" i="37"/>
  <c r="AM274" i="37"/>
  <c r="AL274" i="37"/>
  <c r="AK274" i="37"/>
  <c r="AJ274" i="37"/>
  <c r="AI274" i="37"/>
  <c r="AH274" i="37"/>
  <c r="AG274" i="37"/>
  <c r="AF274" i="37"/>
  <c r="AE274" i="37"/>
  <c r="AD274" i="37"/>
  <c r="AC274" i="37"/>
  <c r="AB274" i="37"/>
  <c r="AA274" i="37"/>
  <c r="AR273" i="37"/>
  <c r="AQ273" i="37"/>
  <c r="AP273" i="37"/>
  <c r="AO273" i="37"/>
  <c r="AN273" i="37"/>
  <c r="AM273" i="37"/>
  <c r="AL273" i="37"/>
  <c r="AK273" i="37"/>
  <c r="AJ273" i="37"/>
  <c r="AI273" i="37"/>
  <c r="AH273" i="37"/>
  <c r="AG273" i="37"/>
  <c r="AF273" i="37"/>
  <c r="AE273" i="37"/>
  <c r="AD273" i="37"/>
  <c r="AC273" i="37"/>
  <c r="AB273" i="37"/>
  <c r="AA273" i="37"/>
  <c r="AR272" i="37"/>
  <c r="AQ272" i="37"/>
  <c r="AP272" i="37"/>
  <c r="AO272" i="37"/>
  <c r="AN272" i="37"/>
  <c r="AM272" i="37"/>
  <c r="AL272" i="37"/>
  <c r="AK272" i="37"/>
  <c r="AJ272" i="37"/>
  <c r="AI272" i="37"/>
  <c r="AH272" i="37"/>
  <c r="AG272" i="37"/>
  <c r="AF272" i="37"/>
  <c r="AB272" i="37"/>
  <c r="AR271" i="37"/>
  <c r="AQ271" i="37"/>
  <c r="AP271" i="37"/>
  <c r="AO271" i="37"/>
  <c r="AN271" i="37"/>
  <c r="AM271" i="37"/>
  <c r="AL271" i="37"/>
  <c r="AK271" i="37"/>
  <c r="AJ271" i="37"/>
  <c r="AI271" i="37"/>
  <c r="AH271" i="37"/>
  <c r="AG271" i="37"/>
  <c r="AF271" i="37"/>
  <c r="AB271" i="37"/>
  <c r="AA271" i="37"/>
  <c r="AR270" i="37"/>
  <c r="AQ270" i="37"/>
  <c r="AP270" i="37"/>
  <c r="AO270" i="37"/>
  <c r="AN270" i="37"/>
  <c r="AM270" i="37"/>
  <c r="AL270" i="37"/>
  <c r="AK270" i="37"/>
  <c r="AJ270" i="37"/>
  <c r="AI270" i="37"/>
  <c r="AH270" i="37"/>
  <c r="AG270" i="37"/>
  <c r="AF270" i="37"/>
  <c r="AB270" i="37"/>
  <c r="AA270" i="37"/>
  <c r="AR269" i="37"/>
  <c r="AQ269" i="37"/>
  <c r="AP269" i="37"/>
  <c r="AO269" i="37"/>
  <c r="AN269" i="37"/>
  <c r="AM269" i="37"/>
  <c r="AL269" i="37"/>
  <c r="AK269" i="37"/>
  <c r="AJ269" i="37"/>
  <c r="AI269" i="37"/>
  <c r="AH269" i="37"/>
  <c r="AG269" i="37"/>
  <c r="AF269" i="37"/>
  <c r="AB269" i="37"/>
  <c r="AR268" i="37"/>
  <c r="AQ268" i="37"/>
  <c r="AP268" i="37"/>
  <c r="AO268" i="37"/>
  <c r="AN268" i="37"/>
  <c r="AM268" i="37"/>
  <c r="AL268" i="37"/>
  <c r="AK268" i="37"/>
  <c r="AJ268" i="37"/>
  <c r="AI268" i="37"/>
  <c r="AH268" i="37"/>
  <c r="AG268" i="37"/>
  <c r="AF268" i="37"/>
  <c r="AA268" i="37"/>
  <c r="AR267" i="37"/>
  <c r="AQ267" i="37"/>
  <c r="AP267" i="37"/>
  <c r="AO267" i="37"/>
  <c r="AN267" i="37"/>
  <c r="AM267" i="37"/>
  <c r="AL267" i="37"/>
  <c r="AK267" i="37"/>
  <c r="AJ267" i="37"/>
  <c r="AI267" i="37"/>
  <c r="AH267" i="37"/>
  <c r="AG267" i="37"/>
  <c r="AF267" i="37"/>
  <c r="AA267" i="37"/>
  <c r="AR266" i="37"/>
  <c r="AQ266" i="37"/>
  <c r="AP266" i="37"/>
  <c r="AO266" i="37"/>
  <c r="AN266" i="37"/>
  <c r="AM266" i="37"/>
  <c r="AL266" i="37"/>
  <c r="AK266" i="37"/>
  <c r="AJ266" i="37"/>
  <c r="AI266" i="37"/>
  <c r="AH266" i="37"/>
  <c r="AG266" i="37"/>
  <c r="AF266" i="37"/>
  <c r="AA266" i="37"/>
  <c r="AR265" i="37"/>
  <c r="AQ265" i="37"/>
  <c r="AP265" i="37"/>
  <c r="AO265" i="37"/>
  <c r="AN265" i="37"/>
  <c r="AM265" i="37"/>
  <c r="AL265" i="37"/>
  <c r="AK265" i="37"/>
  <c r="AJ265" i="37"/>
  <c r="AI265" i="37"/>
  <c r="AH265" i="37"/>
  <c r="AG265" i="37"/>
  <c r="AF265" i="37"/>
  <c r="AR264" i="37"/>
  <c r="AQ264" i="37"/>
  <c r="AP264" i="37"/>
  <c r="AO264" i="37"/>
  <c r="AN264" i="37"/>
  <c r="AM264" i="37"/>
  <c r="AL264" i="37"/>
  <c r="AK264" i="37"/>
  <c r="AJ264" i="37"/>
  <c r="AI264" i="37"/>
  <c r="AH264" i="37"/>
  <c r="AG264" i="37"/>
  <c r="AF264" i="37"/>
  <c r="AA264" i="37"/>
  <c r="AR263" i="37"/>
  <c r="AQ263" i="37"/>
  <c r="AP263" i="37"/>
  <c r="AO263" i="37"/>
  <c r="AN263" i="37"/>
  <c r="AM263" i="37"/>
  <c r="AL263" i="37"/>
  <c r="AK263" i="37"/>
  <c r="AJ263" i="37"/>
  <c r="AI263" i="37"/>
  <c r="AH263" i="37"/>
  <c r="AG263" i="37"/>
  <c r="AF263" i="37"/>
  <c r="AA263" i="37"/>
  <c r="AR262" i="37"/>
  <c r="AQ262" i="37"/>
  <c r="AP262" i="37"/>
  <c r="AO262" i="37"/>
  <c r="AN262" i="37"/>
  <c r="AM262" i="37"/>
  <c r="AL262" i="37"/>
  <c r="AK262" i="37"/>
  <c r="AJ262" i="37"/>
  <c r="AI262" i="37"/>
  <c r="AH262" i="37"/>
  <c r="AG262" i="37"/>
  <c r="AF262" i="37"/>
  <c r="AA262" i="37"/>
  <c r="AR261" i="37"/>
  <c r="AQ261" i="37"/>
  <c r="AP261" i="37"/>
  <c r="AO261" i="37"/>
  <c r="AN261" i="37"/>
  <c r="AM261" i="37"/>
  <c r="AL261" i="37"/>
  <c r="AK261" i="37"/>
  <c r="AJ261" i="37"/>
  <c r="AI261" i="37"/>
  <c r="AH261" i="37"/>
  <c r="AG261" i="37"/>
  <c r="AF261" i="37"/>
  <c r="AR260" i="37"/>
  <c r="AQ260" i="37"/>
  <c r="AP260" i="37"/>
  <c r="AO260" i="37"/>
  <c r="AN260" i="37"/>
  <c r="AM260" i="37"/>
  <c r="AL260" i="37"/>
  <c r="AK260" i="37"/>
  <c r="AJ260" i="37"/>
  <c r="AI260" i="37"/>
  <c r="AH260" i="37"/>
  <c r="AG260" i="37"/>
  <c r="AF260" i="37"/>
  <c r="AA260" i="37"/>
  <c r="AR259" i="37"/>
  <c r="AQ259" i="37"/>
  <c r="AP259" i="37"/>
  <c r="AO259" i="37"/>
  <c r="AN259" i="37"/>
  <c r="AM259" i="37"/>
  <c r="AL259" i="37"/>
  <c r="AK259" i="37"/>
  <c r="AJ259" i="37"/>
  <c r="AI259" i="37"/>
  <c r="AH259" i="37"/>
  <c r="AG259" i="37"/>
  <c r="AF259" i="37"/>
  <c r="AA259" i="37"/>
  <c r="AR258" i="37"/>
  <c r="AQ258" i="37"/>
  <c r="AP258" i="37"/>
  <c r="AO258" i="37"/>
  <c r="AN258" i="37"/>
  <c r="AM258" i="37"/>
  <c r="AL258" i="37"/>
  <c r="AK258" i="37"/>
  <c r="AJ258" i="37"/>
  <c r="AI258" i="37"/>
  <c r="AH258" i="37"/>
  <c r="AG258" i="37"/>
  <c r="AF258" i="37"/>
  <c r="AB258" i="37"/>
  <c r="AA258" i="37"/>
  <c r="AR257" i="37"/>
  <c r="AQ257" i="37"/>
  <c r="AP257" i="37"/>
  <c r="AO257" i="37"/>
  <c r="AN257" i="37"/>
  <c r="AM257" i="37"/>
  <c r="AL257" i="37"/>
  <c r="AK257" i="37"/>
  <c r="AJ257" i="37"/>
  <c r="AI257" i="37"/>
  <c r="AH257" i="37"/>
  <c r="AG257" i="37"/>
  <c r="AF257" i="37"/>
  <c r="AB257" i="37"/>
  <c r="AR256" i="37"/>
  <c r="AQ256" i="37"/>
  <c r="AP256" i="37"/>
  <c r="AO256" i="37"/>
  <c r="AN256" i="37"/>
  <c r="AM256" i="37"/>
  <c r="AL256" i="37"/>
  <c r="AK256" i="37"/>
  <c r="AJ256" i="37"/>
  <c r="AI256" i="37"/>
  <c r="AH256" i="37"/>
  <c r="AG256" i="37"/>
  <c r="AF256" i="37"/>
  <c r="AE256" i="37"/>
  <c r="AD256" i="37"/>
  <c r="AC256" i="37"/>
  <c r="AB256" i="37"/>
  <c r="AA256" i="37"/>
  <c r="AR255" i="37"/>
  <c r="AQ255" i="37"/>
  <c r="AP255" i="37"/>
  <c r="AO255" i="37"/>
  <c r="AN255" i="37"/>
  <c r="AM255" i="37"/>
  <c r="AL255" i="37"/>
  <c r="AK255" i="37"/>
  <c r="AJ255" i="37"/>
  <c r="AI255" i="37"/>
  <c r="AH255" i="37"/>
  <c r="AG255" i="37"/>
  <c r="AF255" i="37"/>
  <c r="AE255" i="37"/>
  <c r="AD255" i="37"/>
  <c r="AC255" i="37"/>
  <c r="AB255" i="37"/>
  <c r="AA255" i="37"/>
  <c r="AR254" i="37"/>
  <c r="AQ254" i="37"/>
  <c r="AP254" i="37"/>
  <c r="AO254" i="37"/>
  <c r="AN254" i="37"/>
  <c r="AM254" i="37"/>
  <c r="AL254" i="37"/>
  <c r="AK254" i="37"/>
  <c r="AJ254" i="37"/>
  <c r="AI254" i="37"/>
  <c r="AH254" i="37"/>
  <c r="AG254" i="37"/>
  <c r="AF254" i="37"/>
  <c r="AE254" i="37"/>
  <c r="AD254" i="37"/>
  <c r="AC254" i="37"/>
  <c r="AB254" i="37"/>
  <c r="AA254" i="37"/>
  <c r="AR253" i="37"/>
  <c r="AQ253" i="37"/>
  <c r="AP253" i="37"/>
  <c r="AO253" i="37"/>
  <c r="AN253" i="37"/>
  <c r="AM253" i="37"/>
  <c r="AL253" i="37"/>
  <c r="AK253" i="37"/>
  <c r="AJ253" i="37"/>
  <c r="AI253" i="37"/>
  <c r="AH253" i="37"/>
  <c r="AG253" i="37"/>
  <c r="AF253" i="37"/>
  <c r="AE253" i="37"/>
  <c r="AD253" i="37"/>
  <c r="AC253" i="37"/>
  <c r="AB253" i="37"/>
  <c r="AA253" i="37"/>
  <c r="AR252" i="37"/>
  <c r="AQ252" i="37"/>
  <c r="AP252" i="37"/>
  <c r="AO252" i="37"/>
  <c r="AN252" i="37"/>
  <c r="AM252" i="37"/>
  <c r="AL252" i="37"/>
  <c r="AK252" i="37"/>
  <c r="AJ252" i="37"/>
  <c r="AI252" i="37"/>
  <c r="AH252" i="37"/>
  <c r="AG252" i="37"/>
  <c r="AF252" i="37"/>
  <c r="AE252" i="37"/>
  <c r="AD252" i="37"/>
  <c r="AC252" i="37"/>
  <c r="AB252" i="37"/>
  <c r="AA252" i="37"/>
  <c r="AR251" i="37"/>
  <c r="AQ251" i="37"/>
  <c r="AP251" i="37"/>
  <c r="AO251" i="37"/>
  <c r="AN251" i="37"/>
  <c r="AM251" i="37"/>
  <c r="AL251" i="37"/>
  <c r="AK251" i="37"/>
  <c r="AJ251" i="37"/>
  <c r="AI251" i="37"/>
  <c r="AH251" i="37"/>
  <c r="AG251" i="37"/>
  <c r="AF251" i="37"/>
  <c r="AE251" i="37"/>
  <c r="AD251" i="37"/>
  <c r="AC251" i="37"/>
  <c r="AB251" i="37"/>
  <c r="AA251" i="37"/>
  <c r="AR247" i="37"/>
  <c r="AQ247" i="37"/>
  <c r="AP247" i="37"/>
  <c r="AO247" i="37"/>
  <c r="AN247" i="37"/>
  <c r="AM247" i="37"/>
  <c r="AL247" i="37"/>
  <c r="AK247" i="37"/>
  <c r="AJ247" i="37"/>
  <c r="AI247" i="37"/>
  <c r="AH247" i="37"/>
  <c r="AG247" i="37"/>
  <c r="AF247" i="37"/>
  <c r="AE247" i="37"/>
  <c r="AD247" i="37"/>
  <c r="AC247" i="37"/>
  <c r="AB247" i="37"/>
  <c r="AA247" i="37"/>
  <c r="AR246" i="37"/>
  <c r="AQ246" i="37"/>
  <c r="AP246" i="37"/>
  <c r="AO246" i="37"/>
  <c r="AN246" i="37"/>
  <c r="AM246" i="37"/>
  <c r="AL246" i="37"/>
  <c r="AK246" i="37"/>
  <c r="AJ246" i="37"/>
  <c r="AI246" i="37"/>
  <c r="AH246" i="37"/>
  <c r="AG246" i="37"/>
  <c r="AF246" i="37"/>
  <c r="AE246" i="37"/>
  <c r="AD246" i="37"/>
  <c r="AC246" i="37"/>
  <c r="AB246" i="37"/>
  <c r="AA246" i="37"/>
  <c r="AR245" i="37"/>
  <c r="AQ245" i="37"/>
  <c r="AP245" i="37"/>
  <c r="AO245" i="37"/>
  <c r="AN245" i="37"/>
  <c r="AM245" i="37"/>
  <c r="AL245" i="37"/>
  <c r="AK245" i="37"/>
  <c r="AJ245" i="37"/>
  <c r="AI245" i="37"/>
  <c r="AH245" i="37"/>
  <c r="AG245" i="37"/>
  <c r="AF245" i="37"/>
  <c r="AB245" i="37"/>
  <c r="AR244" i="37"/>
  <c r="AQ244" i="37"/>
  <c r="AP244" i="37"/>
  <c r="AO244" i="37"/>
  <c r="AN244" i="37"/>
  <c r="AM244" i="37"/>
  <c r="AL244" i="37"/>
  <c r="AK244" i="37"/>
  <c r="AJ244" i="37"/>
  <c r="AI244" i="37"/>
  <c r="AH244" i="37"/>
  <c r="AG244" i="37"/>
  <c r="AF244" i="37"/>
  <c r="AB244" i="37"/>
  <c r="AA244" i="37"/>
  <c r="AR243" i="37"/>
  <c r="AQ243" i="37"/>
  <c r="AP243" i="37"/>
  <c r="AO243" i="37"/>
  <c r="AN243" i="37"/>
  <c r="AM243" i="37"/>
  <c r="AL243" i="37"/>
  <c r="AK243" i="37"/>
  <c r="AJ243" i="37"/>
  <c r="AI243" i="37"/>
  <c r="AH243" i="37"/>
  <c r="AG243" i="37"/>
  <c r="AF243" i="37"/>
  <c r="AB243" i="37"/>
  <c r="AA243" i="37"/>
  <c r="AR242" i="37"/>
  <c r="AQ242" i="37"/>
  <c r="AP242" i="37"/>
  <c r="AO242" i="37"/>
  <c r="AN242" i="37"/>
  <c r="AM242" i="37"/>
  <c r="AL242" i="37"/>
  <c r="AK242" i="37"/>
  <c r="AJ242" i="37"/>
  <c r="AI242" i="37"/>
  <c r="AH242" i="37"/>
  <c r="AG242" i="37"/>
  <c r="AF242" i="37"/>
  <c r="AB242" i="37"/>
  <c r="AR241" i="37"/>
  <c r="AQ241" i="37"/>
  <c r="AP241" i="37"/>
  <c r="AO241" i="37"/>
  <c r="AN241" i="37"/>
  <c r="AM241" i="37"/>
  <c r="AL241" i="37"/>
  <c r="AK241" i="37"/>
  <c r="AJ241" i="37"/>
  <c r="AI241" i="37"/>
  <c r="AH241" i="37"/>
  <c r="AG241" i="37"/>
  <c r="AF241" i="37"/>
  <c r="AA241" i="37"/>
  <c r="AR240" i="37"/>
  <c r="AQ240" i="37"/>
  <c r="AP240" i="37"/>
  <c r="AO240" i="37"/>
  <c r="AN240" i="37"/>
  <c r="AM240" i="37"/>
  <c r="AL240" i="37"/>
  <c r="AK240" i="37"/>
  <c r="AJ240" i="37"/>
  <c r="AI240" i="37"/>
  <c r="AH240" i="37"/>
  <c r="AG240" i="37"/>
  <c r="AF240" i="37"/>
  <c r="AA240" i="37"/>
  <c r="AR239" i="37"/>
  <c r="AQ239" i="37"/>
  <c r="AP239" i="37"/>
  <c r="AO239" i="37"/>
  <c r="AN239" i="37"/>
  <c r="AM239" i="37"/>
  <c r="AL239" i="37"/>
  <c r="AK239" i="37"/>
  <c r="AJ239" i="37"/>
  <c r="AI239" i="37"/>
  <c r="AH239" i="37"/>
  <c r="AG239" i="37"/>
  <c r="AF239" i="37"/>
  <c r="AA239" i="37"/>
  <c r="AR238" i="37"/>
  <c r="AQ238" i="37"/>
  <c r="AP238" i="37"/>
  <c r="AO238" i="37"/>
  <c r="AN238" i="37"/>
  <c r="AM238" i="37"/>
  <c r="AL238" i="37"/>
  <c r="AK238" i="37"/>
  <c r="AJ238" i="37"/>
  <c r="AI238" i="37"/>
  <c r="AH238" i="37"/>
  <c r="AG238" i="37"/>
  <c r="AF238" i="37"/>
  <c r="AR237" i="37"/>
  <c r="AQ237" i="37"/>
  <c r="AP237" i="37"/>
  <c r="AO237" i="37"/>
  <c r="AN237" i="37"/>
  <c r="AM237" i="37"/>
  <c r="AL237" i="37"/>
  <c r="AK237" i="37"/>
  <c r="AJ237" i="37"/>
  <c r="AI237" i="37"/>
  <c r="AH237" i="37"/>
  <c r="AG237" i="37"/>
  <c r="AF237" i="37"/>
  <c r="AA237" i="37"/>
  <c r="AR236" i="37"/>
  <c r="AQ236" i="37"/>
  <c r="AP236" i="37"/>
  <c r="AO236" i="37"/>
  <c r="AN236" i="37"/>
  <c r="AM236" i="37"/>
  <c r="AL236" i="37"/>
  <c r="AK236" i="37"/>
  <c r="AJ236" i="37"/>
  <c r="AI236" i="37"/>
  <c r="AH236" i="37"/>
  <c r="AG236" i="37"/>
  <c r="AF236" i="37"/>
  <c r="AA236" i="37"/>
  <c r="AR235" i="37"/>
  <c r="AQ235" i="37"/>
  <c r="AP235" i="37"/>
  <c r="AO235" i="37"/>
  <c r="AN235" i="37"/>
  <c r="AM235" i="37"/>
  <c r="AL235" i="37"/>
  <c r="AK235" i="37"/>
  <c r="AJ235" i="37"/>
  <c r="AI235" i="37"/>
  <c r="AH235" i="37"/>
  <c r="AG235" i="37"/>
  <c r="AF235" i="37"/>
  <c r="AA235" i="37"/>
  <c r="AR234" i="37"/>
  <c r="AQ234" i="37"/>
  <c r="AP234" i="37"/>
  <c r="AO234" i="37"/>
  <c r="AN234" i="37"/>
  <c r="AM234" i="37"/>
  <c r="AL234" i="37"/>
  <c r="AK234" i="37"/>
  <c r="AJ234" i="37"/>
  <c r="AI234" i="37"/>
  <c r="AH234" i="37"/>
  <c r="AG234" i="37"/>
  <c r="AF234" i="37"/>
  <c r="AR233" i="37"/>
  <c r="AQ233" i="37"/>
  <c r="AP233" i="37"/>
  <c r="AO233" i="37"/>
  <c r="AN233" i="37"/>
  <c r="AM233" i="37"/>
  <c r="AL233" i="37"/>
  <c r="AK233" i="37"/>
  <c r="AJ233" i="37"/>
  <c r="AI233" i="37"/>
  <c r="AH233" i="37"/>
  <c r="AG233" i="37"/>
  <c r="AF233" i="37"/>
  <c r="AA233" i="37"/>
  <c r="AR232" i="37"/>
  <c r="AQ232" i="37"/>
  <c r="AP232" i="37"/>
  <c r="AO232" i="37"/>
  <c r="AN232" i="37"/>
  <c r="AM232" i="37"/>
  <c r="AL232" i="37"/>
  <c r="AK232" i="37"/>
  <c r="AJ232" i="37"/>
  <c r="AI232" i="37"/>
  <c r="AH232" i="37"/>
  <c r="AG232" i="37"/>
  <c r="AF232" i="37"/>
  <c r="AA232" i="37"/>
  <c r="AR231" i="37"/>
  <c r="AQ231" i="37"/>
  <c r="AP231" i="37"/>
  <c r="AO231" i="37"/>
  <c r="AN231" i="37"/>
  <c r="AM231" i="37"/>
  <c r="AL231" i="37"/>
  <c r="AK231" i="37"/>
  <c r="AJ231" i="37"/>
  <c r="AI231" i="37"/>
  <c r="AH231" i="37"/>
  <c r="AG231" i="37"/>
  <c r="AF231" i="37"/>
  <c r="AB231" i="37"/>
  <c r="AA231" i="37"/>
  <c r="AR230" i="37"/>
  <c r="AQ230" i="37"/>
  <c r="AP230" i="37"/>
  <c r="AO230" i="37"/>
  <c r="AN230" i="37"/>
  <c r="AM230" i="37"/>
  <c r="AL230" i="37"/>
  <c r="AK230" i="37"/>
  <c r="AJ230" i="37"/>
  <c r="AI230" i="37"/>
  <c r="AH230" i="37"/>
  <c r="AG230" i="37"/>
  <c r="AF230" i="37"/>
  <c r="AB230" i="37"/>
  <c r="AR229" i="37"/>
  <c r="AQ229" i="37"/>
  <c r="AP229" i="37"/>
  <c r="AO229" i="37"/>
  <c r="AN229" i="37"/>
  <c r="AM229" i="37"/>
  <c r="AL229" i="37"/>
  <c r="AK229" i="37"/>
  <c r="AJ229" i="37"/>
  <c r="AI229" i="37"/>
  <c r="AH229" i="37"/>
  <c r="AG229" i="37"/>
  <c r="AF229" i="37"/>
  <c r="AE229" i="37"/>
  <c r="AD229" i="37"/>
  <c r="AC229" i="37"/>
  <c r="AB229" i="37"/>
  <c r="AA229" i="37"/>
  <c r="AR228" i="37"/>
  <c r="AQ228" i="37"/>
  <c r="AP228" i="37"/>
  <c r="AO228" i="37"/>
  <c r="AN228" i="37"/>
  <c r="AM228" i="37"/>
  <c r="AL228" i="37"/>
  <c r="AK228" i="37"/>
  <c r="AJ228" i="37"/>
  <c r="AI228" i="37"/>
  <c r="AH228" i="37"/>
  <c r="AG228" i="37"/>
  <c r="AF228" i="37"/>
  <c r="AE228" i="37"/>
  <c r="AD228" i="37"/>
  <c r="AC228" i="37"/>
  <c r="AB228" i="37"/>
  <c r="AA228" i="37"/>
  <c r="AR227" i="37"/>
  <c r="AQ227" i="37"/>
  <c r="AP227" i="37"/>
  <c r="AO227" i="37"/>
  <c r="AN227" i="37"/>
  <c r="AM227" i="37"/>
  <c r="AL227" i="37"/>
  <c r="AK227" i="37"/>
  <c r="AJ227" i="37"/>
  <c r="AI227" i="37"/>
  <c r="AH227" i="37"/>
  <c r="AG227" i="37"/>
  <c r="AF227" i="37"/>
  <c r="AE227" i="37"/>
  <c r="AD227" i="37"/>
  <c r="AC227" i="37"/>
  <c r="AB227" i="37"/>
  <c r="AA227" i="37"/>
  <c r="AR226" i="37"/>
  <c r="AQ226" i="37"/>
  <c r="AP226" i="37"/>
  <c r="AO226" i="37"/>
  <c r="AN226" i="37"/>
  <c r="AM226" i="37"/>
  <c r="AL226" i="37"/>
  <c r="AK226" i="37"/>
  <c r="AJ226" i="37"/>
  <c r="AI226" i="37"/>
  <c r="AH226" i="37"/>
  <c r="AG226" i="37"/>
  <c r="AF226" i="37"/>
  <c r="AE226" i="37"/>
  <c r="AD226" i="37"/>
  <c r="AC226" i="37"/>
  <c r="AB226" i="37"/>
  <c r="AA226" i="37"/>
  <c r="AR225" i="37"/>
  <c r="AQ225" i="37"/>
  <c r="AP225" i="37"/>
  <c r="AO225" i="37"/>
  <c r="AN225" i="37"/>
  <c r="AM225" i="37"/>
  <c r="AL225" i="37"/>
  <c r="AK225" i="37"/>
  <c r="AJ225" i="37"/>
  <c r="AI225" i="37"/>
  <c r="AH225" i="37"/>
  <c r="AG225" i="37"/>
  <c r="AF225" i="37"/>
  <c r="AE225" i="37"/>
  <c r="AD225" i="37"/>
  <c r="AC225" i="37"/>
  <c r="AB225" i="37"/>
  <c r="AA225" i="37"/>
  <c r="AR224" i="37"/>
  <c r="AQ224" i="37"/>
  <c r="AP224" i="37"/>
  <c r="AO224" i="37"/>
  <c r="AN224" i="37"/>
  <c r="AM224" i="37"/>
  <c r="AL224" i="37"/>
  <c r="AK224" i="37"/>
  <c r="AJ224" i="37"/>
  <c r="AI224" i="37"/>
  <c r="AH224" i="37"/>
  <c r="AG224" i="37"/>
  <c r="AF224" i="37"/>
  <c r="AE224" i="37"/>
  <c r="AD224" i="37"/>
  <c r="AC224" i="37"/>
  <c r="AB224" i="37"/>
  <c r="AA224" i="37"/>
  <c r="AR220" i="37"/>
  <c r="AR219" i="37"/>
  <c r="AR218" i="37"/>
  <c r="AR217" i="37"/>
  <c r="AR216" i="37"/>
  <c r="AR215" i="37"/>
  <c r="AR214" i="37"/>
  <c r="AR213" i="37"/>
  <c r="AR212" i="37"/>
  <c r="AR211" i="37"/>
  <c r="AR210" i="37"/>
  <c r="AR209" i="37"/>
  <c r="AR208" i="37"/>
  <c r="AR207" i="37"/>
  <c r="AR206" i="37"/>
  <c r="AR205" i="37"/>
  <c r="AR204" i="37"/>
  <c r="AR203" i="37"/>
  <c r="AR202" i="37"/>
  <c r="AR201" i="37"/>
  <c r="AR200" i="37"/>
  <c r="AR199" i="37"/>
  <c r="AR198" i="37"/>
  <c r="AR197" i="37"/>
  <c r="AQ220" i="37"/>
  <c r="AQ219" i="37"/>
  <c r="AQ218" i="37"/>
  <c r="AQ217" i="37"/>
  <c r="AQ216" i="37"/>
  <c r="AQ215" i="37"/>
  <c r="AQ214" i="37"/>
  <c r="AQ213" i="37"/>
  <c r="AQ212" i="37"/>
  <c r="AQ211" i="37"/>
  <c r="AQ210" i="37"/>
  <c r="AQ209" i="37"/>
  <c r="AQ208" i="37"/>
  <c r="AQ207" i="37"/>
  <c r="AQ206" i="37"/>
  <c r="AQ205" i="37"/>
  <c r="AQ204" i="37"/>
  <c r="AQ203" i="37"/>
  <c r="AQ202" i="37"/>
  <c r="AQ201" i="37"/>
  <c r="AQ200" i="37"/>
  <c r="AQ199" i="37"/>
  <c r="AQ198" i="37"/>
  <c r="AQ197" i="37"/>
  <c r="AP220" i="37"/>
  <c r="AP219" i="37"/>
  <c r="AP218" i="37"/>
  <c r="AP217" i="37"/>
  <c r="AP216" i="37"/>
  <c r="AP215" i="37"/>
  <c r="AP214" i="37"/>
  <c r="AP213" i="37"/>
  <c r="AP212" i="37"/>
  <c r="AP211" i="37"/>
  <c r="AP210" i="37"/>
  <c r="AP209" i="37"/>
  <c r="AP208" i="37"/>
  <c r="AP207" i="37"/>
  <c r="AP206" i="37"/>
  <c r="AP205" i="37"/>
  <c r="AP204" i="37"/>
  <c r="AP203" i="37"/>
  <c r="AP202" i="37"/>
  <c r="AP201" i="37"/>
  <c r="AP200" i="37"/>
  <c r="AP199" i="37"/>
  <c r="AP198" i="37"/>
  <c r="AP197" i="37"/>
  <c r="AO220" i="37"/>
  <c r="AO219" i="37"/>
  <c r="AO218" i="37"/>
  <c r="AO217" i="37"/>
  <c r="AO216" i="37"/>
  <c r="AO215" i="37"/>
  <c r="AO214" i="37"/>
  <c r="AO213" i="37"/>
  <c r="AO209" i="37"/>
  <c r="AO206" i="37"/>
  <c r="AO205" i="37"/>
  <c r="AO204" i="37"/>
  <c r="AO203" i="37"/>
  <c r="AO202" i="37"/>
  <c r="AO201" i="37"/>
  <c r="AO200" i="37"/>
  <c r="AO199" i="37"/>
  <c r="AO198" i="37"/>
  <c r="AO197" i="37"/>
  <c r="AN220" i="37"/>
  <c r="AN219" i="37"/>
  <c r="AN218" i="37"/>
  <c r="AN217" i="37"/>
  <c r="AN216" i="37"/>
  <c r="AN215" i="37"/>
  <c r="AN202" i="37"/>
  <c r="AN201" i="37"/>
  <c r="AN200" i="37"/>
  <c r="AN199" i="37"/>
  <c r="AN198" i="37"/>
  <c r="AN197" i="37"/>
  <c r="AM220" i="37"/>
  <c r="AM219" i="37"/>
  <c r="AM218" i="37"/>
  <c r="AM217" i="37"/>
  <c r="AM210" i="37"/>
  <c r="AM209" i="37"/>
  <c r="AM208" i="37"/>
  <c r="AM207" i="37"/>
  <c r="AM206" i="37"/>
  <c r="AM205" i="37"/>
  <c r="AM204" i="37"/>
  <c r="AM203" i="37"/>
  <c r="AM202" i="37"/>
  <c r="AM201" i="37"/>
  <c r="AM200" i="37"/>
  <c r="AM199" i="37"/>
  <c r="AM198" i="37"/>
  <c r="AM197" i="37"/>
  <c r="AK220" i="37"/>
  <c r="AK219" i="37"/>
  <c r="AK218" i="37"/>
  <c r="AK217" i="37"/>
  <c r="AK216" i="37"/>
  <c r="AK215" i="37"/>
  <c r="AK214" i="37"/>
  <c r="AK213" i="37"/>
  <c r="AK212" i="37"/>
  <c r="AK211" i="37"/>
  <c r="AK210" i="37"/>
  <c r="AK209" i="37"/>
  <c r="AK208" i="37"/>
  <c r="AK207" i="37"/>
  <c r="AK206" i="37"/>
  <c r="AK205" i="37"/>
  <c r="AK204" i="37"/>
  <c r="AK203" i="37"/>
  <c r="AK202" i="37"/>
  <c r="AK201" i="37"/>
  <c r="AK200" i="37"/>
  <c r="AK199" i="37"/>
  <c r="AK198" i="37"/>
  <c r="AK197" i="37"/>
  <c r="AJ220" i="37"/>
  <c r="AJ219" i="37"/>
  <c r="AJ218" i="37"/>
  <c r="AJ217" i="37"/>
  <c r="AJ216" i="37"/>
  <c r="AJ215" i="37"/>
  <c r="AJ214" i="37"/>
  <c r="AJ213" i="37"/>
  <c r="AJ212" i="37"/>
  <c r="AJ211" i="37"/>
  <c r="AJ207" i="37"/>
  <c r="AJ206" i="37"/>
  <c r="AJ205" i="37"/>
  <c r="AJ204" i="37"/>
  <c r="AJ203" i="37"/>
  <c r="AJ202" i="37"/>
  <c r="AJ201" i="37"/>
  <c r="AJ200" i="37"/>
  <c r="AJ199" i="37"/>
  <c r="AJ198" i="37"/>
  <c r="AJ197" i="37"/>
  <c r="AI220" i="37"/>
  <c r="AI219" i="37"/>
  <c r="AI218" i="37"/>
  <c r="AI217" i="37"/>
  <c r="AI216" i="37"/>
  <c r="AI215" i="37"/>
  <c r="AI214" i="37"/>
  <c r="AI213" i="37"/>
  <c r="AI212" i="37"/>
  <c r="AI211" i="37"/>
  <c r="AI210" i="37"/>
  <c r="AI209" i="37"/>
  <c r="AI208" i="37"/>
  <c r="AI207" i="37"/>
  <c r="AI206" i="37"/>
  <c r="AI205" i="37"/>
  <c r="AI204" i="37"/>
  <c r="AI203" i="37"/>
  <c r="AI202" i="37"/>
  <c r="AI201" i="37"/>
  <c r="AI200" i="37"/>
  <c r="AI199" i="37"/>
  <c r="AI198" i="37"/>
  <c r="AI197" i="37"/>
  <c r="AH220" i="37"/>
  <c r="AH219" i="37"/>
  <c r="AH218" i="37"/>
  <c r="AH217" i="37"/>
  <c r="AH216" i="37"/>
  <c r="AH215" i="37"/>
  <c r="AH214" i="37"/>
  <c r="AH213" i="37"/>
  <c r="AH203" i="37"/>
  <c r="AH202" i="37"/>
  <c r="AH201" i="37"/>
  <c r="AH200" i="37"/>
  <c r="AH199" i="37"/>
  <c r="AH198" i="37"/>
  <c r="AH197" i="37"/>
  <c r="AG220" i="37"/>
  <c r="AG219" i="37"/>
  <c r="AG218" i="37"/>
  <c r="AG217" i="37"/>
  <c r="AG216" i="37"/>
  <c r="AG215" i="37"/>
  <c r="AG214" i="37"/>
  <c r="AG213" i="37"/>
  <c r="AG212" i="37"/>
  <c r="AG211" i="37"/>
  <c r="AG210" i="37"/>
  <c r="AG209" i="37"/>
  <c r="AG208" i="37"/>
  <c r="AG207" i="37"/>
  <c r="AG206" i="37"/>
  <c r="AG205" i="37"/>
  <c r="AG204" i="37"/>
  <c r="AG203" i="37"/>
  <c r="AG202" i="37"/>
  <c r="AG201" i="37"/>
  <c r="AG200" i="37"/>
  <c r="AG199" i="37"/>
  <c r="AG198" i="37"/>
  <c r="AG197" i="37"/>
  <c r="AF220" i="37"/>
  <c r="AF219" i="37"/>
  <c r="AF218" i="37"/>
  <c r="AF217" i="37"/>
  <c r="AF216" i="37"/>
  <c r="AF215" i="37"/>
  <c r="AF214" i="37"/>
  <c r="AF213" i="37"/>
  <c r="AF204" i="37"/>
  <c r="AF203" i="37"/>
  <c r="AF202" i="37"/>
  <c r="AF201" i="37"/>
  <c r="AF200" i="37"/>
  <c r="AF199" i="37"/>
  <c r="AF198" i="37"/>
  <c r="AF197" i="37"/>
  <c r="AE220" i="37"/>
  <c r="AE219" i="37"/>
  <c r="AE202" i="37"/>
  <c r="AE201" i="37"/>
  <c r="AE200" i="37"/>
  <c r="AE199" i="37"/>
  <c r="AE198" i="37"/>
  <c r="AE197" i="37"/>
  <c r="AD220" i="37"/>
  <c r="AD219" i="37"/>
  <c r="AD202" i="37"/>
  <c r="AD201" i="37"/>
  <c r="AD200" i="37"/>
  <c r="AD199" i="37"/>
  <c r="AD198" i="37"/>
  <c r="AD197" i="37"/>
  <c r="AC220" i="37"/>
  <c r="AC219" i="37"/>
  <c r="AC202" i="37"/>
  <c r="AC201" i="37"/>
  <c r="AC200" i="37"/>
  <c r="AC199" i="37"/>
  <c r="AC198" i="37"/>
  <c r="AC197" i="37"/>
  <c r="AB220" i="37"/>
  <c r="AB219" i="37"/>
  <c r="AB218" i="37"/>
  <c r="AB217" i="37"/>
  <c r="AB216" i="37"/>
  <c r="AB215" i="37"/>
  <c r="AB204" i="37"/>
  <c r="AB203" i="37"/>
  <c r="AB202" i="37"/>
  <c r="AB201" i="37"/>
  <c r="AB200" i="37"/>
  <c r="AB199" i="37"/>
  <c r="AB198" i="37"/>
  <c r="AB197" i="37"/>
  <c r="AA220" i="37"/>
  <c r="AA219" i="37"/>
  <c r="AA217" i="37"/>
  <c r="AA216" i="37"/>
  <c r="AA214" i="37"/>
  <c r="AA213" i="37"/>
  <c r="AA209" i="37"/>
  <c r="AA206" i="37"/>
  <c r="AA205" i="37"/>
  <c r="AA204" i="37"/>
  <c r="AA202" i="37"/>
  <c r="AA201" i="37"/>
  <c r="AA200" i="37"/>
  <c r="AA199" i="37"/>
  <c r="AA198" i="37"/>
  <c r="AA197" i="37"/>
  <c r="S193" i="37"/>
  <c r="S192" i="37"/>
  <c r="S191" i="37"/>
  <c r="S190" i="37"/>
  <c r="S189" i="37"/>
  <c r="S188" i="37"/>
  <c r="S187" i="37"/>
  <c r="AL218" i="37" s="1"/>
  <c r="S186" i="37"/>
  <c r="S185" i="37"/>
  <c r="S184" i="37"/>
  <c r="S183" i="37"/>
  <c r="S182" i="37"/>
  <c r="S181" i="37"/>
  <c r="S180" i="37"/>
  <c r="S179" i="37"/>
  <c r="S178" i="37"/>
  <c r="S177" i="37"/>
  <c r="S176" i="37"/>
  <c r="S175" i="37"/>
  <c r="S174" i="37"/>
  <c r="S173" i="37"/>
  <c r="R173" i="37"/>
  <c r="AL197" i="37" l="1"/>
  <c r="AL215" i="37"/>
  <c r="AL201" i="37"/>
  <c r="AL219" i="37"/>
  <c r="AL198" i="37"/>
  <c r="AL202" i="37"/>
  <c r="AL216" i="37"/>
  <c r="AL220" i="37"/>
  <c r="AL199" i="37"/>
  <c r="AL203" i="37"/>
  <c r="AL217" i="37"/>
  <c r="AL200" i="37"/>
  <c r="AL204" i="37"/>
  <c r="Y217" i="37"/>
  <c r="J166" i="37"/>
  <c r="J164" i="37"/>
  <c r="J162" i="37"/>
  <c r="J160" i="37"/>
  <c r="J158" i="37"/>
  <c r="J156" i="37"/>
  <c r="J154" i="37"/>
  <c r="J152" i="37"/>
  <c r="J150" i="37"/>
  <c r="J148" i="37"/>
  <c r="J146" i="37"/>
  <c r="J144" i="37"/>
  <c r="I165" i="37"/>
  <c r="I161" i="37"/>
  <c r="I157" i="37"/>
  <c r="I153" i="37"/>
  <c r="I149" i="37"/>
  <c r="I145" i="37"/>
  <c r="J165" i="37"/>
  <c r="J155" i="37"/>
  <c r="J149" i="37"/>
  <c r="I163" i="37"/>
  <c r="I151" i="37"/>
  <c r="K166" i="37"/>
  <c r="K164" i="37"/>
  <c r="K162" i="37"/>
  <c r="K160" i="37"/>
  <c r="K158" i="37"/>
  <c r="K156" i="37"/>
  <c r="K154" i="37"/>
  <c r="K152" i="37"/>
  <c r="K150" i="37"/>
  <c r="K148" i="37"/>
  <c r="K146" i="37"/>
  <c r="K144" i="37"/>
  <c r="I166" i="37"/>
  <c r="I162" i="37"/>
  <c r="I158" i="37"/>
  <c r="I154" i="37"/>
  <c r="I150" i="37"/>
  <c r="I146" i="37"/>
  <c r="J161" i="37"/>
  <c r="J157" i="37"/>
  <c r="J147" i="37"/>
  <c r="I159" i="37"/>
  <c r="I147" i="37"/>
  <c r="K165" i="37"/>
  <c r="K163" i="37"/>
  <c r="K161" i="37"/>
  <c r="K159" i="37"/>
  <c r="K157" i="37"/>
  <c r="K155" i="37"/>
  <c r="K153" i="37"/>
  <c r="K151" i="37"/>
  <c r="K149" i="37"/>
  <c r="K147" i="37"/>
  <c r="K145" i="37"/>
  <c r="K143" i="37"/>
  <c r="I164" i="37"/>
  <c r="I160" i="37"/>
  <c r="I156" i="37"/>
  <c r="I152" i="37"/>
  <c r="I148" i="37"/>
  <c r="I144" i="37"/>
  <c r="J163" i="37"/>
  <c r="J159" i="37"/>
  <c r="J153" i="37"/>
  <c r="J151" i="37"/>
  <c r="J145" i="37"/>
  <c r="J143" i="37"/>
  <c r="I155" i="37"/>
  <c r="I143" i="37"/>
  <c r="AA290" i="37"/>
  <c r="AA298" i="37"/>
  <c r="Z288" i="37"/>
  <c r="Z224" i="37"/>
  <c r="Z255" i="37"/>
  <c r="Z296" i="37"/>
  <c r="AA293" i="37"/>
  <c r="Z253" i="37"/>
  <c r="Z220" i="37"/>
  <c r="Z289" i="37"/>
  <c r="Z297" i="37"/>
  <c r="Z246" i="37"/>
  <c r="AA291" i="37"/>
  <c r="Z290" i="37"/>
  <c r="Z298" i="37"/>
  <c r="Z228" i="37"/>
  <c r="Z263" i="37"/>
  <c r="Y202" i="37"/>
  <c r="Z236" i="37"/>
  <c r="Z244" i="37"/>
  <c r="AA286" i="37"/>
  <c r="AA292" i="37"/>
  <c r="Z197" i="37"/>
  <c r="Z226" i="37"/>
  <c r="AA295" i="37"/>
  <c r="Z269" i="37"/>
  <c r="Z291" i="37"/>
  <c r="AA294" i="37"/>
  <c r="Z198" i="37"/>
  <c r="Z286" i="37"/>
  <c r="Z294" i="37"/>
  <c r="Z251" i="37"/>
  <c r="AA288" i="37"/>
  <c r="AA296" i="37"/>
  <c r="Z230" i="37"/>
  <c r="Z242" i="37"/>
  <c r="AA289" i="37"/>
  <c r="AA297" i="37"/>
  <c r="AA287" i="37"/>
  <c r="Z273" i="37"/>
  <c r="AH286" i="37"/>
  <c r="Y204" i="37"/>
  <c r="Z199" i="37"/>
  <c r="AB236" i="37"/>
  <c r="AB263" i="37"/>
  <c r="Y203" i="37"/>
  <c r="Y231" i="37"/>
  <c r="Y243" i="37"/>
  <c r="Y245" i="37"/>
  <c r="Y247" i="37"/>
  <c r="Y252" i="37"/>
  <c r="Y254" i="37"/>
  <c r="Y256" i="37"/>
  <c r="Y268" i="37"/>
  <c r="Y270" i="37"/>
  <c r="Y274" i="37"/>
  <c r="Z204" i="37"/>
  <c r="Z292" i="37"/>
  <c r="Z225" i="37"/>
  <c r="Z227" i="37"/>
  <c r="Z229" i="37"/>
  <c r="Z241" i="37"/>
  <c r="Z243" i="37"/>
  <c r="Z247" i="37"/>
  <c r="Z252" i="37"/>
  <c r="Z254" i="37"/>
  <c r="Z256" i="37"/>
  <c r="Z268" i="37"/>
  <c r="Z270" i="37"/>
  <c r="Z274" i="37"/>
  <c r="AH280" i="37"/>
  <c r="Y225" i="37"/>
  <c r="Y227" i="37"/>
  <c r="Y197" i="37"/>
  <c r="Z293" i="37"/>
  <c r="AN279" i="37"/>
  <c r="Y198" i="37"/>
  <c r="Y219" i="37"/>
  <c r="Y296" i="37"/>
  <c r="Y229" i="37"/>
  <c r="Y199" i="37"/>
  <c r="Y220" i="37"/>
  <c r="Z219" i="37"/>
  <c r="Y287" i="37"/>
  <c r="Y289" i="37"/>
  <c r="Y291" i="37"/>
  <c r="Y297" i="37"/>
  <c r="Y298" i="37"/>
  <c r="Y224" i="37"/>
  <c r="Z287" i="37"/>
  <c r="Z295" i="37"/>
  <c r="Y226" i="37"/>
  <c r="Y228" i="37"/>
  <c r="Y230" i="37"/>
  <c r="Y244" i="37"/>
  <c r="Y246" i="37"/>
  <c r="Y251" i="37"/>
  <c r="AS251" i="37" s="1"/>
  <c r="Y253" i="37"/>
  <c r="Y255" i="37"/>
  <c r="Y257" i="37"/>
  <c r="Y271" i="37"/>
  <c r="Y273" i="37"/>
  <c r="AF280" i="37"/>
  <c r="AG280" i="37"/>
  <c r="AF286" i="37"/>
  <c r="AG286" i="37"/>
  <c r="AG282" i="37"/>
  <c r="Y200" i="37"/>
  <c r="Z200" i="37"/>
  <c r="AF283" i="37"/>
  <c r="AG283" i="37"/>
  <c r="AH284" i="37"/>
  <c r="AN280" i="37"/>
  <c r="AH282" i="37"/>
  <c r="AF282" i="37"/>
  <c r="AH283" i="37"/>
  <c r="Y201" i="37"/>
  <c r="Z201" i="37"/>
  <c r="AF284" i="37"/>
  <c r="AG284" i="37"/>
  <c r="AH285" i="37"/>
  <c r="Z202" i="37"/>
  <c r="AF285" i="37"/>
  <c r="AG285" i="37"/>
  <c r="AM298" i="37"/>
  <c r="R193" i="37"/>
  <c r="AM297" i="37"/>
  <c r="R192" i="37"/>
  <c r="AM296" i="37"/>
  <c r="R191" i="37"/>
  <c r="AM295" i="37"/>
  <c r="R190" i="37"/>
  <c r="AM294" i="37"/>
  <c r="R189" i="37"/>
  <c r="AM293" i="37"/>
  <c r="R188" i="37"/>
  <c r="AM292" i="37"/>
  <c r="R187" i="37"/>
  <c r="AM291" i="37"/>
  <c r="R186" i="37"/>
  <c r="AM290" i="37"/>
  <c r="R185" i="37"/>
  <c r="AM289" i="37"/>
  <c r="R184" i="37"/>
  <c r="AM288" i="37"/>
  <c r="R183" i="37"/>
  <c r="AM287" i="37"/>
  <c r="R182" i="37"/>
  <c r="AM286" i="37"/>
  <c r="R181" i="37"/>
  <c r="AM285" i="37"/>
  <c r="R180" i="37"/>
  <c r="AM284" i="37"/>
  <c r="R179" i="37"/>
  <c r="AM283" i="37"/>
  <c r="R178" i="37"/>
  <c r="AC236" i="37" s="1"/>
  <c r="AM282" i="37"/>
  <c r="R177" i="37"/>
  <c r="AB209" i="37" s="1"/>
  <c r="AM281" i="37"/>
  <c r="R176" i="37"/>
  <c r="AM280" i="37"/>
  <c r="R175" i="37"/>
  <c r="Z257" i="37" s="1"/>
  <c r="R174" i="37"/>
  <c r="Y241" i="37" s="1"/>
  <c r="AF212" i="37" l="1"/>
  <c r="AF210" i="37"/>
  <c r="AF208" i="37"/>
  <c r="AF206" i="37"/>
  <c r="AF211" i="37"/>
  <c r="AF209" i="37"/>
  <c r="AF207" i="37"/>
  <c r="AF205" i="37"/>
  <c r="AN204" i="37"/>
  <c r="AN203" i="37"/>
  <c r="Z214" i="37"/>
  <c r="Y216" i="37"/>
  <c r="Y215" i="37"/>
  <c r="AM214" i="37"/>
  <c r="AM215" i="37"/>
  <c r="AM213" i="37"/>
  <c r="AM211" i="37"/>
  <c r="AM216" i="37"/>
  <c r="AM212" i="37"/>
  <c r="AN214" i="37"/>
  <c r="AN210" i="37"/>
  <c r="AN206" i="37"/>
  <c r="AN213" i="37"/>
  <c r="AN209" i="37"/>
  <c r="AN205" i="37"/>
  <c r="AN211" i="37"/>
  <c r="AN212" i="37"/>
  <c r="AN208" i="37"/>
  <c r="AN207" i="37"/>
  <c r="Z209" i="37"/>
  <c r="AO211" i="37"/>
  <c r="AO207" i="37"/>
  <c r="AO212" i="37"/>
  <c r="AO210" i="37"/>
  <c r="AO208" i="37"/>
  <c r="AL213" i="37"/>
  <c r="AL211" i="37"/>
  <c r="AL209" i="37"/>
  <c r="AL207" i="37"/>
  <c r="AL205" i="37"/>
  <c r="AL214" i="37"/>
  <c r="AL212" i="37"/>
  <c r="AL210" i="37"/>
  <c r="AL208" i="37"/>
  <c r="AL206" i="37"/>
  <c r="AJ209" i="37"/>
  <c r="AJ210" i="37"/>
  <c r="AJ208" i="37"/>
  <c r="AH211" i="37"/>
  <c r="AH209" i="37"/>
  <c r="AH207" i="37"/>
  <c r="AH205" i="37"/>
  <c r="AH212" i="37"/>
  <c r="AH210" i="37"/>
  <c r="AH208" i="37"/>
  <c r="AH206" i="37"/>
  <c r="AH204" i="37"/>
  <c r="AA210" i="37"/>
  <c r="AA208" i="37"/>
  <c r="AA212" i="37"/>
  <c r="AS255" i="37"/>
  <c r="AA218" i="37"/>
  <c r="AA230" i="37"/>
  <c r="AA207" i="37"/>
  <c r="AA272" i="37"/>
  <c r="AA265" i="37"/>
  <c r="AA261" i="37"/>
  <c r="AA257" i="37"/>
  <c r="AA242" i="37"/>
  <c r="AA269" i="37"/>
  <c r="AA245" i="37"/>
  <c r="AA238" i="37"/>
  <c r="AA234" i="37"/>
  <c r="AA215" i="37"/>
  <c r="AA211" i="37"/>
  <c r="AA203" i="37"/>
  <c r="AE218" i="37"/>
  <c r="AE214" i="37"/>
  <c r="AE210" i="37"/>
  <c r="AE206" i="37"/>
  <c r="AE216" i="37"/>
  <c r="AE212" i="37"/>
  <c r="AE204" i="37"/>
  <c r="AE271" i="37"/>
  <c r="AE269" i="37"/>
  <c r="AE266" i="37"/>
  <c r="AE264" i="37"/>
  <c r="AE263" i="37"/>
  <c r="AE261" i="37"/>
  <c r="AE258" i="37"/>
  <c r="AE245" i="37"/>
  <c r="AE213" i="37"/>
  <c r="AE205" i="37"/>
  <c r="AE272" i="37"/>
  <c r="AE270" i="37"/>
  <c r="AE268" i="37"/>
  <c r="AE257" i="37"/>
  <c r="AE244" i="37"/>
  <c r="AE242" i="37"/>
  <c r="AE240" i="37"/>
  <c r="AE239" i="37"/>
  <c r="AE238" i="37"/>
  <c r="AE237" i="37"/>
  <c r="AE236" i="37"/>
  <c r="AE235" i="37"/>
  <c r="AE234" i="37"/>
  <c r="AE233" i="37"/>
  <c r="AE232" i="37"/>
  <c r="AE231" i="37"/>
  <c r="AE215" i="37"/>
  <c r="AE211" i="37"/>
  <c r="AE207" i="37"/>
  <c r="AE203" i="37"/>
  <c r="AE208" i="37"/>
  <c r="AE267" i="37"/>
  <c r="AE265" i="37"/>
  <c r="AE262" i="37"/>
  <c r="AE260" i="37"/>
  <c r="AE259" i="37"/>
  <c r="AE243" i="37"/>
  <c r="AE241" i="37"/>
  <c r="AE230" i="37"/>
  <c r="AE217" i="37"/>
  <c r="AE209" i="37"/>
  <c r="AB241" i="37"/>
  <c r="AB214" i="37"/>
  <c r="AB268" i="37"/>
  <c r="AD272" i="37"/>
  <c r="AD270" i="37"/>
  <c r="AD268" i="37"/>
  <c r="AD257" i="37"/>
  <c r="AD244" i="37"/>
  <c r="AD242" i="37"/>
  <c r="AD240" i="37"/>
  <c r="AD239" i="37"/>
  <c r="AD238" i="37"/>
  <c r="AD237" i="37"/>
  <c r="AD236" i="37"/>
  <c r="AD235" i="37"/>
  <c r="AD234" i="37"/>
  <c r="AD233" i="37"/>
  <c r="AD232" i="37"/>
  <c r="AD231" i="37"/>
  <c r="AD218" i="37"/>
  <c r="AD214" i="37"/>
  <c r="AD210" i="37"/>
  <c r="AD206" i="37"/>
  <c r="AD271" i="37"/>
  <c r="AD269" i="37"/>
  <c r="AD267" i="37"/>
  <c r="AD265" i="37"/>
  <c r="AD263" i="37"/>
  <c r="AD262" i="37"/>
  <c r="AD260" i="37"/>
  <c r="AD230" i="37"/>
  <c r="AD212" i="37"/>
  <c r="AD204" i="37"/>
  <c r="AD213" i="37"/>
  <c r="AD205" i="37"/>
  <c r="AD215" i="37"/>
  <c r="AD211" i="37"/>
  <c r="AD207" i="37"/>
  <c r="AD203" i="37"/>
  <c r="AD266" i="37"/>
  <c r="AD264" i="37"/>
  <c r="AD261" i="37"/>
  <c r="AD259" i="37"/>
  <c r="AD258" i="37"/>
  <c r="AD245" i="37"/>
  <c r="AD243" i="37"/>
  <c r="AD241" i="37"/>
  <c r="AD216" i="37"/>
  <c r="AD208" i="37"/>
  <c r="AD217" i="37"/>
  <c r="AD209" i="37"/>
  <c r="AC209" i="37"/>
  <c r="Z217" i="37"/>
  <c r="Z216" i="37"/>
  <c r="Y263" i="37"/>
  <c r="Y236" i="37"/>
  <c r="AS236" i="37" s="1"/>
  <c r="Y218" i="37"/>
  <c r="Z215" i="37"/>
  <c r="Y214" i="37"/>
  <c r="Z272" i="37"/>
  <c r="Z245" i="37"/>
  <c r="Y272" i="37"/>
  <c r="Y258" i="37"/>
  <c r="Z271" i="37"/>
  <c r="Z218" i="37"/>
  <c r="AC218" i="37"/>
  <c r="AC214" i="37"/>
  <c r="AC203" i="37"/>
  <c r="AC270" i="37"/>
  <c r="AC268" i="37"/>
  <c r="AC257" i="37"/>
  <c r="AC244" i="37"/>
  <c r="AS244" i="37" s="1"/>
  <c r="AC231" i="37"/>
  <c r="AC204" i="37"/>
  <c r="AC271" i="37"/>
  <c r="AC269" i="37"/>
  <c r="AC258" i="37"/>
  <c r="AC245" i="37"/>
  <c r="AC243" i="37"/>
  <c r="AC241" i="37"/>
  <c r="AC230" i="37"/>
  <c r="AC215" i="37"/>
  <c r="AC216" i="37"/>
  <c r="AC272" i="37"/>
  <c r="AC242" i="37"/>
  <c r="AC217" i="37"/>
  <c r="Y209" i="37"/>
  <c r="Y269" i="37"/>
  <c r="Y242" i="37"/>
  <c r="Z258" i="37"/>
  <c r="Z231" i="37"/>
  <c r="AC263" i="37"/>
  <c r="Z203" i="37"/>
  <c r="AH281" i="37"/>
  <c r="AG281" i="37"/>
  <c r="AS220" i="37"/>
  <c r="AM279" i="37"/>
  <c r="AR279" i="37" s="1"/>
  <c r="AS279" i="37" s="1"/>
  <c r="F278" i="37"/>
  <c r="AS253" i="37"/>
  <c r="AS224" i="37"/>
  <c r="AS229" i="37"/>
  <c r="AS256" i="37"/>
  <c r="AS228" i="37"/>
  <c r="AS227" i="37"/>
  <c r="AS273" i="37"/>
  <c r="AS202" i="37"/>
  <c r="AS254" i="37"/>
  <c r="AS226" i="37"/>
  <c r="AS225" i="37"/>
  <c r="AS252" i="37"/>
  <c r="AS199" i="37"/>
  <c r="AS219" i="37"/>
  <c r="AS247" i="37"/>
  <c r="AS197" i="37"/>
  <c r="AS231" i="37"/>
  <c r="AS274" i="37"/>
  <c r="AS246" i="37"/>
  <c r="AS198" i="37"/>
  <c r="AS201" i="37"/>
  <c r="AB266" i="37"/>
  <c r="AB264" i="37"/>
  <c r="AB262" i="37"/>
  <c r="AB260" i="37"/>
  <c r="AB239" i="37"/>
  <c r="AB237" i="37"/>
  <c r="AB235" i="37"/>
  <c r="AB233" i="37"/>
  <c r="AB267" i="37"/>
  <c r="AB265" i="37"/>
  <c r="AB261" i="37"/>
  <c r="AB259" i="37"/>
  <c r="AB240" i="37"/>
  <c r="AB238" i="37"/>
  <c r="AB234" i="37"/>
  <c r="AB232" i="37"/>
  <c r="AR282" i="37"/>
  <c r="AS282" i="37" s="1"/>
  <c r="AR281" i="37"/>
  <c r="AS281" i="37" s="1"/>
  <c r="AR280" i="37"/>
  <c r="AS280" i="37" s="1"/>
  <c r="AR283" i="37"/>
  <c r="AS283" i="37" s="1"/>
  <c r="AR286" i="37"/>
  <c r="AS286" i="37" s="1"/>
  <c r="AR285" i="37"/>
  <c r="AS285" i="37" s="1"/>
  <c r="AR284" i="37"/>
  <c r="AS284" i="37" s="1"/>
  <c r="Y267" i="37"/>
  <c r="Y265" i="37"/>
  <c r="Y261" i="37"/>
  <c r="Y259" i="37"/>
  <c r="Y240" i="37"/>
  <c r="Y238" i="37"/>
  <c r="Y234" i="37"/>
  <c r="Y232" i="37"/>
  <c r="Y266" i="37"/>
  <c r="Y264" i="37"/>
  <c r="Y262" i="37"/>
  <c r="Y260" i="37"/>
  <c r="Y239" i="37"/>
  <c r="Y237" i="37"/>
  <c r="Y235" i="37"/>
  <c r="Y233" i="37"/>
  <c r="Z265" i="37"/>
  <c r="Z261" i="37"/>
  <c r="Z238" i="37"/>
  <c r="Z266" i="37"/>
  <c r="Z264" i="37"/>
  <c r="Z262" i="37"/>
  <c r="Z260" i="37"/>
  <c r="Z239" i="37"/>
  <c r="Z237" i="37"/>
  <c r="Z235" i="37"/>
  <c r="Z233" i="37"/>
  <c r="Z267" i="37"/>
  <c r="Z259" i="37"/>
  <c r="Z240" i="37"/>
  <c r="Z234" i="37"/>
  <c r="Z232" i="37"/>
  <c r="AC266" i="37"/>
  <c r="AC264" i="37"/>
  <c r="AC262" i="37"/>
  <c r="AC260" i="37"/>
  <c r="AC239" i="37"/>
  <c r="AC237" i="37"/>
  <c r="AC235" i="37"/>
  <c r="AC233" i="37"/>
  <c r="AC234" i="37"/>
  <c r="AC267" i="37"/>
  <c r="AC265" i="37"/>
  <c r="AC261" i="37"/>
  <c r="AC259" i="37"/>
  <c r="AC240" i="37"/>
  <c r="AC238" i="37"/>
  <c r="AC232" i="37"/>
  <c r="AI284" i="37"/>
  <c r="AI285" i="37"/>
  <c r="AI282" i="37"/>
  <c r="Z210" i="37"/>
  <c r="Z207" i="37"/>
  <c r="Z212" i="37"/>
  <c r="Z208" i="37"/>
  <c r="Z206" i="37"/>
  <c r="Z205" i="37"/>
  <c r="Z211" i="37"/>
  <c r="Z213" i="37"/>
  <c r="AB210" i="37"/>
  <c r="AB205" i="37"/>
  <c r="AB206" i="37"/>
  <c r="AB208" i="37"/>
  <c r="AB207" i="37"/>
  <c r="AB211" i="37"/>
  <c r="AB213" i="37"/>
  <c r="AB212" i="37"/>
  <c r="AI280" i="37"/>
  <c r="Y210" i="37"/>
  <c r="Y213" i="37"/>
  <c r="Y212" i="37"/>
  <c r="Y207" i="37"/>
  <c r="Y208" i="37"/>
  <c r="Y206" i="37"/>
  <c r="Y211" i="37"/>
  <c r="Y205" i="37"/>
  <c r="AC210" i="37"/>
  <c r="AC207" i="37"/>
  <c r="AC206" i="37"/>
  <c r="AC208" i="37"/>
  <c r="AC205" i="37"/>
  <c r="AC211" i="37"/>
  <c r="AC213" i="37"/>
  <c r="AC212" i="37"/>
  <c r="AS200" i="37"/>
  <c r="AI283" i="37"/>
  <c r="AI286" i="37"/>
  <c r="Y286" i="37" l="1"/>
  <c r="Y290" i="37"/>
  <c r="Y288" i="37"/>
  <c r="Y294" i="37"/>
  <c r="Y293" i="37"/>
  <c r="Y295" i="37"/>
  <c r="Y292" i="37"/>
  <c r="AS271" i="37"/>
  <c r="AS215" i="37"/>
  <c r="AS203" i="37"/>
  <c r="AS242" i="37"/>
  <c r="AS258" i="37"/>
  <c r="AS270" i="37"/>
  <c r="AS245" i="37"/>
  <c r="AS217" i="37"/>
  <c r="AS263" i="37"/>
  <c r="AS209" i="37"/>
  <c r="AS243" i="37"/>
  <c r="AS268" i="37"/>
  <c r="AS204" i="37"/>
  <c r="AS269" i="37"/>
  <c r="AS272" i="37"/>
  <c r="AS257" i="37"/>
  <c r="AS241" i="37"/>
  <c r="AS230" i="37"/>
  <c r="Y285" i="37"/>
  <c r="AS216" i="37"/>
  <c r="AS214" i="37"/>
  <c r="AS218" i="37"/>
  <c r="AA285" i="37"/>
  <c r="Z285" i="37"/>
  <c r="Y284" i="37"/>
  <c r="Z284" i="37"/>
  <c r="AA284" i="37"/>
  <c r="Z281" i="37"/>
  <c r="Y281" i="37"/>
  <c r="AA281" i="37"/>
  <c r="O284" i="37"/>
  <c r="R300" i="37" s="1"/>
  <c r="O286" i="37"/>
  <c r="R302" i="37" s="1"/>
  <c r="O283" i="37"/>
  <c r="R299" i="37" s="1"/>
  <c r="O285" i="37"/>
  <c r="R301" i="37" s="1"/>
  <c r="O280" i="37"/>
  <c r="R296" i="37" s="1"/>
  <c r="O282" i="37"/>
  <c r="R298" i="37" s="1"/>
  <c r="AS240" i="37"/>
  <c r="AS208" i="37"/>
  <c r="AS265" i="37"/>
  <c r="Z279" i="37"/>
  <c r="Z280" i="37"/>
  <c r="Y280" i="37"/>
  <c r="AA282" i="37"/>
  <c r="AA283" i="37"/>
  <c r="AA280" i="37"/>
  <c r="AS211" i="37"/>
  <c r="AS262" i="37"/>
  <c r="AS261" i="37"/>
  <c r="AS239" i="37"/>
  <c r="AS260" i="37"/>
  <c r="AS264" i="37"/>
  <c r="AS266" i="37"/>
  <c r="AS267" i="37"/>
  <c r="AS259" i="37"/>
  <c r="Z283" i="37"/>
  <c r="AS233" i="37"/>
  <c r="AS232" i="37"/>
  <c r="Z282" i="37"/>
  <c r="AA279" i="37"/>
  <c r="AS235" i="37"/>
  <c r="AS234" i="37"/>
  <c r="AS237" i="37"/>
  <c r="AS238" i="37"/>
  <c r="Y282" i="37"/>
  <c r="Y283" i="37"/>
  <c r="AS212" i="37"/>
  <c r="AS207" i="37"/>
  <c r="AS213" i="37"/>
  <c r="AS210" i="37"/>
  <c r="AS205" i="37"/>
  <c r="Y279" i="37"/>
  <c r="AS206" i="37"/>
  <c r="AF281" i="37" l="1"/>
  <c r="AI281" i="37" s="1"/>
  <c r="O281" i="37" s="1"/>
  <c r="R297" i="37" s="1"/>
  <c r="F276" i="37"/>
  <c r="AH279" i="37"/>
  <c r="AG279" i="37"/>
  <c r="AF279" i="37"/>
  <c r="K301" i="37" l="1"/>
  <c r="K297" i="37"/>
  <c r="K293" i="37"/>
  <c r="K289" i="37"/>
  <c r="K285" i="37"/>
  <c r="K281" i="37"/>
  <c r="J301" i="37"/>
  <c r="J297" i="37"/>
  <c r="J293" i="37"/>
  <c r="J289" i="37"/>
  <c r="J285" i="37"/>
  <c r="J281" i="37"/>
  <c r="I301" i="37"/>
  <c r="I297" i="37"/>
  <c r="I293" i="37"/>
  <c r="I289" i="37"/>
  <c r="I285" i="37"/>
  <c r="I281" i="37"/>
  <c r="K295" i="37"/>
  <c r="K279" i="37"/>
  <c r="J287" i="37"/>
  <c r="I295" i="37"/>
  <c r="I283" i="37"/>
  <c r="K302" i="37"/>
  <c r="K298" i="37"/>
  <c r="K294" i="37"/>
  <c r="K290" i="37"/>
  <c r="K286" i="37"/>
  <c r="K282" i="37"/>
  <c r="J302" i="37"/>
  <c r="J298" i="37"/>
  <c r="J294" i="37"/>
  <c r="J290" i="37"/>
  <c r="J286" i="37"/>
  <c r="J282" i="37"/>
  <c r="I302" i="37"/>
  <c r="I298" i="37"/>
  <c r="I294" i="37"/>
  <c r="I290" i="37"/>
  <c r="I286" i="37"/>
  <c r="I282" i="37"/>
  <c r="K291" i="37"/>
  <c r="K283" i="37"/>
  <c r="J291" i="37"/>
  <c r="J279" i="37"/>
  <c r="I287" i="37"/>
  <c r="K300" i="37"/>
  <c r="K296" i="37"/>
  <c r="K292" i="37"/>
  <c r="K288" i="37"/>
  <c r="K284" i="37"/>
  <c r="K280" i="37"/>
  <c r="J300" i="37"/>
  <c r="J296" i="37"/>
  <c r="J292" i="37"/>
  <c r="J288" i="37"/>
  <c r="J284" i="37"/>
  <c r="J280" i="37"/>
  <c r="I300" i="37"/>
  <c r="I296" i="37"/>
  <c r="I292" i="37"/>
  <c r="I288" i="37"/>
  <c r="I284" i="37"/>
  <c r="I280" i="37"/>
  <c r="K299" i="37"/>
  <c r="K287" i="37"/>
  <c r="J299" i="37"/>
  <c r="J295" i="37"/>
  <c r="J283" i="37"/>
  <c r="I299" i="37"/>
  <c r="I291" i="37"/>
  <c r="I279" i="37"/>
  <c r="AI279" i="37"/>
  <c r="O279" i="37" s="1"/>
  <c r="T289" i="37" s="1"/>
  <c r="T302" i="37" l="1"/>
  <c r="T301" i="37"/>
  <c r="T300" i="37"/>
  <c r="T296" i="37"/>
  <c r="T299" i="37"/>
  <c r="T298" i="37"/>
  <c r="T297" i="37"/>
  <c r="R295" i="37"/>
  <c r="T295" i="37" s="1"/>
  <c r="P339" i="37"/>
  <c r="O339" i="37"/>
  <c r="O338" i="37"/>
  <c r="A339" i="37"/>
  <c r="G349" i="37" l="1"/>
  <c r="G346" i="37"/>
  <c r="G343" i="37"/>
  <c r="U30" i="37" l="1"/>
  <c r="T30" i="37"/>
  <c r="S30" i="37"/>
  <c r="U29" i="37"/>
  <c r="T29" i="37"/>
  <c r="S29" i="37"/>
  <c r="U28" i="37"/>
  <c r="T28" i="37"/>
  <c r="S28" i="37"/>
  <c r="U27" i="37"/>
  <c r="T27" i="37"/>
  <c r="S27" i="37"/>
  <c r="U26" i="37"/>
  <c r="T26" i="37"/>
  <c r="S26" i="37"/>
  <c r="U25" i="37"/>
  <c r="T25" i="37"/>
  <c r="S25" i="37"/>
  <c r="U24" i="37"/>
  <c r="T24" i="37"/>
  <c r="S24" i="37"/>
  <c r="U23" i="37"/>
  <c r="T23" i="37"/>
  <c r="S23" i="37"/>
  <c r="U22" i="37"/>
  <c r="T22" i="37"/>
  <c r="S22" i="37"/>
  <c r="U21" i="37"/>
  <c r="T21" i="37"/>
  <c r="S21" i="37"/>
  <c r="U20" i="37"/>
  <c r="T20" i="37"/>
  <c r="S20" i="37"/>
  <c r="U19" i="37"/>
  <c r="T19" i="37"/>
  <c r="S19" i="37"/>
  <c r="U18" i="37"/>
  <c r="T18" i="37"/>
  <c r="S18" i="37"/>
  <c r="U17" i="37"/>
  <c r="T17" i="37"/>
  <c r="S17" i="37"/>
  <c r="U16" i="37"/>
  <c r="T16" i="37"/>
  <c r="S16" i="37"/>
  <c r="U15" i="37"/>
  <c r="T15" i="37"/>
  <c r="S15" i="37"/>
  <c r="U14" i="37"/>
  <c r="T14" i="37"/>
  <c r="S14" i="37"/>
  <c r="U13" i="37"/>
  <c r="T13" i="37"/>
  <c r="S13" i="37"/>
  <c r="U12" i="37"/>
  <c r="T12" i="37"/>
  <c r="S12" i="37"/>
  <c r="U11" i="37"/>
  <c r="T11" i="37"/>
  <c r="S11" i="37"/>
  <c r="U10" i="37"/>
  <c r="T10" i="37"/>
  <c r="S10" i="37"/>
  <c r="U9" i="37"/>
  <c r="T9" i="37"/>
  <c r="S9" i="37"/>
  <c r="U8" i="37"/>
  <c r="T8" i="37"/>
  <c r="S8" i="37"/>
  <c r="U7" i="37"/>
  <c r="T7" i="37"/>
  <c r="S7" i="37"/>
  <c r="O5" i="37"/>
  <c r="C25" i="34"/>
  <c r="C24" i="34"/>
  <c r="C23" i="34"/>
  <c r="C22" i="34"/>
  <c r="C21" i="34"/>
  <c r="C20" i="34"/>
  <c r="C19" i="34"/>
  <c r="C18" i="34"/>
  <c r="C17" i="34"/>
  <c r="C16" i="34"/>
  <c r="C15" i="34"/>
  <c r="C14" i="34"/>
  <c r="C13" i="34"/>
  <c r="C12" i="34"/>
  <c r="O4" i="34" l="1"/>
  <c r="M15" i="34" s="1"/>
  <c r="N15" i="34" s="1"/>
  <c r="M25" i="34"/>
  <c r="N25" i="34" s="1"/>
  <c r="N10" i="34"/>
  <c r="N20" i="34"/>
  <c r="N21" i="34"/>
  <c r="N19" i="34"/>
  <c r="N12" i="34"/>
  <c r="N11" i="34"/>
  <c r="N9" i="34"/>
  <c r="N8" i="34"/>
  <c r="N7" i="34"/>
  <c r="N6" i="34"/>
  <c r="N5" i="34"/>
  <c r="D15" i="34"/>
  <c r="D17" i="34"/>
  <c r="D18" i="34"/>
  <c r="D19" i="34"/>
  <c r="D23" i="34"/>
  <c r="D14" i="34"/>
  <c r="D25" i="34" s="1"/>
  <c r="D16" i="34"/>
  <c r="D20" i="34"/>
  <c r="D5" i="34"/>
  <c r="D6" i="34"/>
  <c r="D7" i="34"/>
  <c r="D8" i="34"/>
  <c r="D9" i="34"/>
  <c r="D10" i="34"/>
  <c r="D11" i="34"/>
  <c r="D12" i="34"/>
  <c r="D13" i="34"/>
  <c r="D21" i="34"/>
  <c r="D22" i="34"/>
  <c r="D24" i="34"/>
  <c r="D28" i="34"/>
  <c r="M18" i="34" l="1"/>
  <c r="N18" i="34" s="1"/>
  <c r="M28" i="34"/>
  <c r="N28" i="34" s="1"/>
  <c r="M22" i="34"/>
  <c r="N22" i="34" s="1"/>
  <c r="M13" i="34"/>
  <c r="N13" i="34" s="1"/>
  <c r="M24" i="34"/>
  <c r="N24" i="34" s="1"/>
  <c r="M16" i="34"/>
  <c r="N16" i="34" s="1"/>
  <c r="M26" i="34"/>
  <c r="N26" i="34" s="1"/>
  <c r="M17" i="34"/>
  <c r="N17" i="34" s="1"/>
  <c r="M14" i="34"/>
  <c r="N14" i="34" s="1"/>
  <c r="M27" i="34"/>
  <c r="N27" i="34" s="1"/>
  <c r="M23" i="34"/>
  <c r="N23" i="34" s="1"/>
  <c r="D27" i="34"/>
  <c r="D26" i="34"/>
  <c r="I22" i="28"/>
  <c r="I23" i="28"/>
  <c r="I19" i="28"/>
  <c r="I20" i="28"/>
  <c r="I21" i="28"/>
  <c r="T23" i="28"/>
  <c r="T24" i="28"/>
  <c r="S23" i="28"/>
  <c r="S24" i="28"/>
  <c r="R23" i="28"/>
  <c r="R24" i="28"/>
  <c r="Q23" i="28"/>
  <c r="Q24" i="28"/>
  <c r="Q21" i="28"/>
  <c r="Q22" i="28"/>
  <c r="Q25" i="28"/>
  <c r="Q26" i="28"/>
  <c r="Q27" i="28"/>
  <c r="S21" i="28"/>
  <c r="S22" i="28"/>
  <c r="S25" i="28"/>
  <c r="S26" i="28"/>
  <c r="S27" i="28"/>
  <c r="R21" i="28"/>
  <c r="R22" i="28"/>
  <c r="R25" i="28"/>
  <c r="R26" i="28"/>
  <c r="R27" i="28"/>
  <c r="I4" i="28"/>
  <c r="I5" i="28"/>
  <c r="I6" i="28"/>
  <c r="I7" i="28"/>
  <c r="I8" i="28"/>
  <c r="I9" i="28"/>
  <c r="I10" i="28"/>
  <c r="I11" i="28"/>
  <c r="I12" i="28"/>
  <c r="I13" i="28"/>
  <c r="I14" i="28"/>
  <c r="I15" i="28"/>
  <c r="I16" i="28"/>
  <c r="I17" i="28"/>
  <c r="I18" i="28"/>
  <c r="I24" i="28"/>
  <c r="I25" i="28"/>
  <c r="I26" i="28"/>
  <c r="I27" i="28"/>
  <c r="T21" i="28"/>
  <c r="T22" i="28"/>
  <c r="T25" i="28"/>
  <c r="T26" i="28"/>
  <c r="T27" i="28"/>
  <c r="T28" i="28"/>
  <c r="T20" i="28"/>
  <c r="S20" i="28"/>
  <c r="R20" i="28"/>
  <c r="Q20" i="28"/>
  <c r="I2" i="28"/>
  <c r="S29" i="28" l="1"/>
  <c r="K21" i="28" s="1"/>
  <c r="I33" i="28"/>
  <c r="J6" i="28" s="1"/>
  <c r="T30" i="28"/>
  <c r="K26" i="28"/>
  <c r="Q30" i="28"/>
  <c r="L6" i="28" s="1"/>
  <c r="S30" i="28"/>
  <c r="L13" i="28" s="1"/>
  <c r="L21" i="28"/>
  <c r="K22" i="28"/>
  <c r="R29" i="28"/>
  <c r="K15" i="28" s="1"/>
  <c r="R30" i="28"/>
  <c r="L16" i="28" s="1"/>
  <c r="I32" i="28"/>
  <c r="J14" i="28" s="1"/>
  <c r="I28" i="28"/>
  <c r="I29" i="28" s="1"/>
  <c r="K18" i="28"/>
  <c r="Q29" i="28"/>
  <c r="K10" i="28" s="1"/>
  <c r="T29" i="28"/>
  <c r="L25" i="28"/>
  <c r="L15" i="28"/>
  <c r="J20" i="28"/>
  <c r="K6" i="28"/>
  <c r="K11" i="28"/>
  <c r="J5" i="28"/>
  <c r="J22" i="28"/>
  <c r="J23" i="28"/>
  <c r="I30" i="28"/>
  <c r="L20" i="28"/>
  <c r="K24" i="28"/>
  <c r="K19" i="28"/>
  <c r="L22" i="28"/>
  <c r="L18" i="28"/>
  <c r="J24" i="28" l="1"/>
  <c r="K23" i="28"/>
  <c r="K17" i="28"/>
  <c r="J8" i="28"/>
  <c r="J7" i="28"/>
  <c r="J25" i="28"/>
  <c r="K13" i="28"/>
  <c r="J11" i="28"/>
  <c r="J10" i="28"/>
  <c r="K20" i="28"/>
  <c r="J27" i="28"/>
  <c r="J26" i="28"/>
  <c r="J9" i="28"/>
  <c r="L26" i="28"/>
  <c r="J15" i="28"/>
  <c r="L12" i="28"/>
  <c r="L11" i="28"/>
  <c r="L23" i="28"/>
  <c r="L14" i="28"/>
  <c r="L17" i="28"/>
  <c r="L19" i="28"/>
  <c r="L9" i="28"/>
  <c r="K14" i="28"/>
  <c r="J4" i="28"/>
  <c r="J19" i="28"/>
  <c r="K12" i="28"/>
  <c r="K5" i="28"/>
  <c r="J21" i="28"/>
  <c r="J17" i="28"/>
  <c r="L24" i="28"/>
  <c r="K27" i="28"/>
  <c r="L8" i="28"/>
  <c r="L7" i="28"/>
  <c r="L4" i="28"/>
  <c r="L10" i="28"/>
  <c r="K8" i="28"/>
  <c r="K7" i="28"/>
  <c r="J16" i="28"/>
  <c r="J18" i="28"/>
  <c r="J13" i="28"/>
  <c r="L5" i="28"/>
  <c r="L27" i="28"/>
  <c r="K9" i="28"/>
  <c r="K4" i="28"/>
  <c r="J12" i="28"/>
  <c r="K25" i="28"/>
  <c r="K16" i="28"/>
  <c r="J30" i="28" l="1"/>
  <c r="J28" i="28"/>
  <c r="K30" i="28"/>
  <c r="L28" i="28"/>
  <c r="L30" i="28"/>
  <c r="K28" i="28"/>
</calcChain>
</file>

<file path=xl/comments1.xml><?xml version="1.0" encoding="utf-8"?>
<comments xmlns="http://schemas.openxmlformats.org/spreadsheetml/2006/main">
  <authors>
    <author>Vitor Gil</author>
  </authors>
  <commentList>
    <comment ref="I34" authorId="0">
      <text>
        <r>
          <rPr>
            <sz val="9"/>
            <color indexed="81"/>
            <rFont val="Tahoma"/>
            <family val="2"/>
          </rPr>
          <t xml:space="preserve">Dependendo do ano de instalação da lumiária dever-se-á consultar estes valores no regulamento CE/245/2009, na Directiva 2000/55/CE ou no regulamento EU/347/2010.
Lâmpadas fluorescentes compactas com balastro incorporado têm factor de balastro igual a 100%.
</t>
        </r>
      </text>
    </comment>
    <comment ref="N34" authorId="0">
      <text>
        <r>
          <rPr>
            <sz val="9"/>
            <color indexed="81"/>
            <rFont val="Tahoma"/>
            <family val="2"/>
          </rPr>
          <t>Caso não existam sistemas de controlo associados a lumiária (ou conjunto de luminárias), deverá ser selecionada a opção "Sem Sistemas de Controlo".</t>
        </r>
      </text>
    </comment>
  </commentList>
</comments>
</file>

<file path=xl/comments2.xml><?xml version="1.0" encoding="utf-8"?>
<comments xmlns="http://schemas.openxmlformats.org/spreadsheetml/2006/main">
  <authors>
    <author>Vitor Gil</author>
  </authors>
  <commentList>
    <comment ref="I5" authorId="0">
      <text>
        <r>
          <rPr>
            <sz val="9"/>
            <color indexed="81"/>
            <rFont val="Tahoma"/>
            <family val="2"/>
          </rPr>
          <t xml:space="preserve">Dependendo do ano de instalação da lumiária dever-se-á consultar estes valores no regulamento CE/245/2009, na Directiva 2000/55/CE ou no regulamento EU/347/2010.
Lâmpadas fluorescentes compactas com balastro incorporado têm factor de balastro igual a 100%.
</t>
        </r>
      </text>
    </comment>
    <comment ref="N5" authorId="0">
      <text>
        <r>
          <rPr>
            <sz val="9"/>
            <color indexed="81"/>
            <rFont val="Tahoma"/>
            <family val="2"/>
          </rPr>
          <t>Caso não existam sistemas de controlo associados a lumiária (ou conjunto de luminárias), deverá ser selecionada a opção "Sem Sistemas de Controlo".</t>
        </r>
      </text>
    </comment>
  </commentList>
</comments>
</file>

<file path=xl/sharedStrings.xml><?xml version="1.0" encoding="utf-8"?>
<sst xmlns="http://schemas.openxmlformats.org/spreadsheetml/2006/main" count="6429" uniqueCount="337">
  <si>
    <t>Date</t>
  </si>
  <si>
    <t>Time</t>
  </si>
  <si>
    <t>W</t>
  </si>
  <si>
    <t>id</t>
  </si>
  <si>
    <t>15h - 16h</t>
  </si>
  <si>
    <t>16h - 17h</t>
  </si>
  <si>
    <t>17h - 18h</t>
  </si>
  <si>
    <t>18h - 19h</t>
  </si>
  <si>
    <t>19h - 20h</t>
  </si>
  <si>
    <t>20h - 21h</t>
  </si>
  <si>
    <t>21h - 22h</t>
  </si>
  <si>
    <t>22h - 23h</t>
  </si>
  <si>
    <t>23h - 24h</t>
  </si>
  <si>
    <t>0h - 1h</t>
  </si>
  <si>
    <t>1h - 2h</t>
  </si>
  <si>
    <t>2h - 3h</t>
  </si>
  <si>
    <t>3h - 4h</t>
  </si>
  <si>
    <t>4h - 5h</t>
  </si>
  <si>
    <t>5h - 6h</t>
  </si>
  <si>
    <t>6h - 7h</t>
  </si>
  <si>
    <t>7h - 8h</t>
  </si>
  <si>
    <t>8h - 9h</t>
  </si>
  <si>
    <t>9h - 10h</t>
  </si>
  <si>
    <t>10h - 11h</t>
  </si>
  <si>
    <t>11h - 12h</t>
  </si>
  <si>
    <t>12h - 13h</t>
  </si>
  <si>
    <t>13h - 14h</t>
  </si>
  <si>
    <t>14h - 15h</t>
  </si>
  <si>
    <t>Hora</t>
  </si>
  <si>
    <t>TOTAL DIA</t>
  </si>
  <si>
    <t>HOR</t>
  </si>
  <si>
    <t>DSEM</t>
  </si>
  <si>
    <t>Semana</t>
  </si>
  <si>
    <t>Fim Semana</t>
  </si>
  <si>
    <t>Total</t>
  </si>
  <si>
    <t>3ªF</t>
  </si>
  <si>
    <t>2ªF</t>
  </si>
  <si>
    <t>4ªF</t>
  </si>
  <si>
    <t>5ªF</t>
  </si>
  <si>
    <t>6ªF</t>
  </si>
  <si>
    <t>Quadro Geral Anexo - Funcionamento Normal 8h-18h</t>
  </si>
  <si>
    <t>Consumo dário com base nas medições com o analisador de energia durante um periodo de 5 horas</t>
  </si>
  <si>
    <t xml:space="preserve">Consumo diário com base no registo diário do contador geral durante 1 semana </t>
  </si>
  <si>
    <t>Mediçoes Diarias</t>
  </si>
  <si>
    <t>H Vazio</t>
  </si>
  <si>
    <t>Local:</t>
  </si>
  <si>
    <t>H Super Vazio</t>
  </si>
  <si>
    <t>Modelo: Landis + Gyr Dialog 2010</t>
  </si>
  <si>
    <t>Data</t>
  </si>
  <si>
    <t>Consumos kWh</t>
  </si>
  <si>
    <t>Horas  Vazio</t>
  </si>
  <si>
    <t>Horas Ponta</t>
  </si>
  <si>
    <t>Horas Cheia</t>
  </si>
  <si>
    <t>H Cheia</t>
  </si>
  <si>
    <r>
      <rPr>
        <sz val="11"/>
        <color rgb="FFFFFF00"/>
        <rFont val="Calibri"/>
        <family val="2"/>
        <scheme val="minor"/>
      </rPr>
      <t>H Cheia</t>
    </r>
    <r>
      <rPr>
        <sz val="11"/>
        <color rgb="FFFF0000"/>
        <rFont val="Calibri"/>
        <family val="2"/>
        <scheme val="minor"/>
      </rPr>
      <t>/H Ponta</t>
    </r>
  </si>
  <si>
    <t>H Ponta</t>
  </si>
  <si>
    <t>Sab</t>
  </si>
  <si>
    <t>Dom</t>
  </si>
  <si>
    <t>N.º horas diarias</t>
  </si>
  <si>
    <t>Media diária semana</t>
  </si>
  <si>
    <t>Media diária fim de semana</t>
  </si>
  <si>
    <t>Média kW</t>
  </si>
  <si>
    <t>Média hor. normal</t>
  </si>
  <si>
    <t>kW</t>
  </si>
  <si>
    <t>Média hor. fechado</t>
  </si>
  <si>
    <t>horario</t>
  </si>
  <si>
    <t>Sábado</t>
  </si>
  <si>
    <t>Domingo</t>
  </si>
  <si>
    <t>Percentagem</t>
  </si>
  <si>
    <t>Sim</t>
  </si>
  <si>
    <t>Não</t>
  </si>
  <si>
    <t>horario de funcionamento:</t>
  </si>
  <si>
    <t>Seg-Sexta</t>
  </si>
  <si>
    <t>-</t>
  </si>
  <si>
    <t xml:space="preserve">Contador EEM - Edificio Anexo </t>
  </si>
  <si>
    <t>nº ocupantes.</t>
  </si>
  <si>
    <t>caudal ar novo</t>
  </si>
  <si>
    <r>
      <t>caudal ar novomáximo [m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/h]</t>
    </r>
  </si>
  <si>
    <t>VAC ( volume de ar constante)</t>
  </si>
  <si>
    <r>
      <t>caudal ar novo máximo [m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/h]</t>
    </r>
  </si>
  <si>
    <t>VAV ( volume de ar variavel)</t>
  </si>
  <si>
    <r>
      <t>caudal ar novo minimo [m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/h]</t>
    </r>
  </si>
  <si>
    <t>caudal ar novo por ocupante [m3/h]</t>
  </si>
  <si>
    <t>0700-2200</t>
  </si>
  <si>
    <t>Número máximo de ocupantes</t>
  </si>
  <si>
    <t>ZONA TÉRMICA</t>
  </si>
  <si>
    <t>0:00 - 1:00</t>
  </si>
  <si>
    <t>1:00 - 2:00</t>
  </si>
  <si>
    <t>2:00 - 3:00</t>
  </si>
  <si>
    <t>3:00 - 4:00</t>
  </si>
  <si>
    <t>4:00 - 5:00</t>
  </si>
  <si>
    <t>5:00 - 6:00</t>
  </si>
  <si>
    <t>6:00 - 7:00</t>
  </si>
  <si>
    <t>7:00 - 8:00</t>
  </si>
  <si>
    <t>8:00 - 9:00</t>
  </si>
  <si>
    <t>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</si>
  <si>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</si>
  <si>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</si>
  <si>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</si>
  <si>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</si>
  <si>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</si>
  <si>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</si>
  <si>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</si>
  <si>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</si>
  <si>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</si>
  <si>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</si>
  <si>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</si>
  <si>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</si>
  <si>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</si>
  <si>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23:00 - 24:00</t>
  </si>
  <si>
    <t>Segunda a Sexta</t>
  </si>
  <si>
    <t>Horário de Funcionamento</t>
  </si>
  <si>
    <t>Natural</t>
  </si>
  <si>
    <t>Mecânica</t>
  </si>
  <si>
    <t>Tipo de ventilação durante o horário de funcionamento</t>
  </si>
  <si>
    <t>Ocupação - Perfil Horário (% do máximo)</t>
  </si>
  <si>
    <t>Caudal de Ar Novo</t>
  </si>
  <si>
    <t>Ventilação Ligada</t>
  </si>
  <si>
    <t>Ventilação Desligada</t>
  </si>
  <si>
    <t>Insuflação</t>
  </si>
  <si>
    <t>Infiltração</t>
  </si>
  <si>
    <t>Ventilação - Perfil Horário (% do máximo)</t>
  </si>
  <si>
    <t>OCUPAÇÃO</t>
  </si>
  <si>
    <t>EQUIPAMENTOS</t>
  </si>
  <si>
    <t>Referência</t>
  </si>
  <si>
    <t>Descrição</t>
  </si>
  <si>
    <t>Marca/Modelo</t>
  </si>
  <si>
    <t>Potência em Utilização
(W)</t>
  </si>
  <si>
    <t>Fonte de Energia Associada</t>
  </si>
  <si>
    <t>Funcionamento Permanente?</t>
  </si>
  <si>
    <t>Perfil de Funcionamento
(% de hora)</t>
  </si>
  <si>
    <t>Potência em Standby
(W)</t>
  </si>
  <si>
    <t>Equip. 1</t>
  </si>
  <si>
    <t>Equip. 2</t>
  </si>
  <si>
    <t>Equip. 3</t>
  </si>
  <si>
    <t>Equip. 4</t>
  </si>
  <si>
    <t>Equip. 5</t>
  </si>
  <si>
    <t>Equip. 6</t>
  </si>
  <si>
    <t>Equip. 7</t>
  </si>
  <si>
    <t>Equip. 8</t>
  </si>
  <si>
    <t>Equip. 9</t>
  </si>
  <si>
    <t>Equip. 10</t>
  </si>
  <si>
    <t>Equip. 11</t>
  </si>
  <si>
    <t>Equip. 12</t>
  </si>
  <si>
    <t>Equip. 13</t>
  </si>
  <si>
    <t>Equip. 14</t>
  </si>
  <si>
    <t>Equip. 15</t>
  </si>
  <si>
    <t>Equip. 16</t>
  </si>
  <si>
    <t>Equip. 17</t>
  </si>
  <si>
    <t>Equip. 18</t>
  </si>
  <si>
    <t>Equip. 19</t>
  </si>
  <si>
    <t>Equip. 20</t>
  </si>
  <si>
    <t>Eletricidade</t>
  </si>
  <si>
    <t>Gasóleo</t>
  </si>
  <si>
    <t>Gás Natural</t>
  </si>
  <si>
    <t>GPL (canalizado)</t>
  </si>
  <si>
    <t>GPL (garrafas)</t>
  </si>
  <si>
    <t>Biomassa</t>
  </si>
  <si>
    <t>Renovável Térmica</t>
  </si>
  <si>
    <t>Renovável Eléctrica</t>
  </si>
  <si>
    <t>Potência Média Absorvida (máximo de consumo variável) (W)</t>
  </si>
  <si>
    <t>Potência Média Absorvida (consumo fixo) (W)</t>
  </si>
  <si>
    <t>Perfis de Utilização dos Equipamentos - Segunda a Sexta</t>
  </si>
  <si>
    <t>Perfis de Utilização dos Equipamentos - Sábado</t>
  </si>
  <si>
    <t>Perfis de Utilização dos Equipamentos - Domingo</t>
  </si>
  <si>
    <t>HORÁRIO DE FUNCIONAMENTO</t>
  </si>
  <si>
    <t>Parcialmente</t>
  </si>
  <si>
    <t>Número de unidades semelhantes e com perfil de utilização semelhante</t>
  </si>
  <si>
    <t>Uso normal</t>
  </si>
  <si>
    <t>Standby</t>
  </si>
  <si>
    <t>Desligado</t>
  </si>
  <si>
    <t>Potências (consumo variável) - Segunda a Sexta</t>
  </si>
  <si>
    <t>Potências (consumo variável) - Sábado</t>
  </si>
  <si>
    <t>Potências (consumo variável) - Domingo</t>
  </si>
  <si>
    <t>TOTAL</t>
  </si>
  <si>
    <t>Equipamento - Perfil Horário (% do máximo)</t>
  </si>
  <si>
    <t>Potência Média Absorvida
(consumo variável)
(W)</t>
  </si>
  <si>
    <t>Potência Média Absorvida
(consumo fixo)
(W)</t>
  </si>
  <si>
    <t>Consumo Anual por Fonte de Energia
(kWh/ano)</t>
  </si>
  <si>
    <t>Consumo Variável Diário por fonte de energia (W)</t>
  </si>
  <si>
    <t>Consumo Variável Diário (W)</t>
  </si>
  <si>
    <t>Consumo Permanente Diário (W)</t>
  </si>
  <si>
    <t>Consumo Permanente Diário por fonte de energia (W)</t>
  </si>
  <si>
    <t>Consumo Anual por Fonte de Energia kWh/ano)</t>
  </si>
  <si>
    <t>Consumo Anual Total Por Fonte de Energia (kWh/ano)
(consumos variáveis + consumos fixos)
ZONA TÉRMICA</t>
  </si>
  <si>
    <t>Consumo Anual Total Por Fonte de Energia (kWh/ano)
(consumos variáveis + consumos fixos)
ESPAÇOS COMPLEMENTARES</t>
  </si>
  <si>
    <t>Consumo Anual Total (Zona Térmica + Espaços Complementares)</t>
  </si>
  <si>
    <t>Consumo Anual Total Por Fonte de Energia (kWh/ano)
(consumos variáveis + consumos fixos)
(Zona Térmica + Espaços Complementares)</t>
  </si>
  <si>
    <t>Parcela do Consumo por Fonte de Energia
(%)</t>
  </si>
  <si>
    <t>ILUMINAÇÃO</t>
  </si>
  <si>
    <t>Lumin. 1</t>
  </si>
  <si>
    <t>Lumin. 2</t>
  </si>
  <si>
    <t>Lumin. 3</t>
  </si>
  <si>
    <t>Lumin. 4</t>
  </si>
  <si>
    <t>Lumin. 5</t>
  </si>
  <si>
    <t>Lumin. 6</t>
  </si>
  <si>
    <t>Lumin. 7</t>
  </si>
  <si>
    <t>Lumin. 8</t>
  </si>
  <si>
    <t>Lumin. 9</t>
  </si>
  <si>
    <t>Lumin. 10</t>
  </si>
  <si>
    <t>Lumin. 11</t>
  </si>
  <si>
    <t>Lumin. 12</t>
  </si>
  <si>
    <t>Lumin. 13</t>
  </si>
  <si>
    <t>Lumin. 14</t>
  </si>
  <si>
    <t>Lumin. 15</t>
  </si>
  <si>
    <t>Lumin. 16</t>
  </si>
  <si>
    <t>Lumin. 17</t>
  </si>
  <si>
    <t>Lumin. 18</t>
  </si>
  <si>
    <t>Lumin. 19</t>
  </si>
  <si>
    <t>Lumin. 20</t>
  </si>
  <si>
    <t>N.º de lâmpadas por armadura</t>
  </si>
  <si>
    <t>Potência Unitária das Lâmpadas
(W)</t>
  </si>
  <si>
    <t>Factor de Balastro
(%)</t>
  </si>
  <si>
    <t>Factores de Controlo</t>
  </si>
  <si>
    <t>Ocupação
Fo</t>
  </si>
  <si>
    <t>Dsiponibilidade de Luz Natural
Fd</t>
  </si>
  <si>
    <t>Potência dos Sistemas de Controlo
(W)</t>
  </si>
  <si>
    <t>Escritório individual 1-6 pessoas</t>
  </si>
  <si>
    <t>Salas de pré e pós-operatório</t>
  </si>
  <si>
    <t>Plataformas de transportes e similares</t>
  </si>
  <si>
    <t>Escritórios com mais de 6 pessoas</t>
  </si>
  <si>
    <t>Salas de desenho</t>
  </si>
  <si>
    <t>Museus</t>
  </si>
  <si>
    <t>Show room e salas de exposição</t>
  </si>
  <si>
    <t>Salas de aula</t>
  </si>
  <si>
    <t>Salas de leitura</t>
  </si>
  <si>
    <t>Bibliotecas</t>
  </si>
  <si>
    <t>Salas de trabalho de apoio</t>
  </si>
  <si>
    <t>Salas de reuniões/conferências/auditórios</t>
  </si>
  <si>
    <t>Laboratórios</t>
  </si>
  <si>
    <t>Salas de exames/tratamento</t>
  </si>
  <si>
    <t>Blocos operatórios</t>
  </si>
  <si>
    <t>Cozinhas</t>
  </si>
  <si>
    <t>Armazéns</t>
  </si>
  <si>
    <t>Arquivos</t>
  </si>
  <si>
    <t>Polidesportivos/ginásios e similares</t>
  </si>
  <si>
    <t>Salas técnicas (centros de dados, fotocópias e similares)</t>
  </si>
  <si>
    <t>Parques de estacionamentos interiores</t>
  </si>
  <si>
    <t>Lojas de comércio e serviços</t>
  </si>
  <si>
    <t>Retalhistas em geral - zona de público</t>
  </si>
  <si>
    <t>Espaços fabris em geral</t>
  </si>
  <si>
    <t>Hall/Entradas</t>
  </si>
  <si>
    <t>Corredores</t>
  </si>
  <si>
    <t>Escadas</t>
  </si>
  <si>
    <t>Salas de espera</t>
  </si>
  <si>
    <t>Instalações sanitárias</t>
  </si>
  <si>
    <t>Enfermarias e quartos individuais de clinicas e hospitais</t>
  </si>
  <si>
    <t>Salas de refeições (exceto restaurantes)</t>
  </si>
  <si>
    <t>Sem sistemas de de controlo</t>
  </si>
  <si>
    <t>Potência
(Lâmpadas + Balastro)
(W)</t>
  </si>
  <si>
    <t>Potência Total
(Conjunto das Luminárias)
(W)</t>
  </si>
  <si>
    <t>Perfis de Utilização da Iluminação - Segunda a Sexta</t>
  </si>
  <si>
    <t>Ligado</t>
  </si>
  <si>
    <t>Potência Média Absorvida (ILUMINAÇÃO) (W)</t>
  </si>
  <si>
    <t>AQUECIMENTO E ARREFECIMENTO</t>
  </si>
  <si>
    <t>Iluminação - Perfil Horário (% do máximo)</t>
  </si>
  <si>
    <t>Aquecimento - Perfil Horário (% do máximo)</t>
  </si>
  <si>
    <t>Arrefecimento - Perfil Horário (% do máximo)</t>
  </si>
  <si>
    <t>ARREFECIMENTO -  Set Point (ºC)</t>
  </si>
  <si>
    <t>AQUECIMENTO - Set Point (ºC)</t>
  </si>
  <si>
    <t>Aberto</t>
  </si>
  <si>
    <t>Fechado</t>
  </si>
  <si>
    <t>ESPAÇOS COMPLEMENTARES</t>
  </si>
  <si>
    <r>
      <t xml:space="preserve">ILUMINAÇÃO - </t>
    </r>
    <r>
      <rPr>
        <b/>
        <sz val="14"/>
        <color rgb="FFFF0000"/>
        <rFont val="Calibri"/>
        <family val="2"/>
        <scheme val="minor"/>
      </rPr>
      <t>LEVANTAMENTO OBRIGATÓRIO</t>
    </r>
  </si>
  <si>
    <r>
      <t xml:space="preserve">EQUIPAMENTOS - </t>
    </r>
    <r>
      <rPr>
        <b/>
        <sz val="14"/>
        <color rgb="FF006600"/>
        <rFont val="Calibri"/>
        <family val="2"/>
        <scheme val="minor"/>
      </rPr>
      <t>LEVANTAMENTO FACULTATIVO</t>
    </r>
  </si>
  <si>
    <t>Perfis de Utilização da Iluminação - Sábado</t>
  </si>
  <si>
    <t>Perfis de Utilização da Iluminação - Domingo</t>
  </si>
  <si>
    <t>Potências (iluminação) - Domingo</t>
  </si>
  <si>
    <t>Potências (iluminação) - Sábado</t>
  </si>
  <si>
    <t>Potências (iluminação) - Segunda a Sexta</t>
  </si>
  <si>
    <t>CAUDAL DE AR NOVO</t>
  </si>
  <si>
    <t>CÉLULAS A COPIAR PARA O STE-MONOZONA, SEPARADOR "PERFIS", PERFIS DE OCUPAÇÃO
(não esquecer de fazer colar especial - valores)</t>
  </si>
  <si>
    <t>CÉLULAS A COPIAR PARA O STE-MONOZONA, SEPARADOR "PERFIS", PERFIS DE ILUMINAÇÃO
(não esquecer de fazer colar especial - valores)</t>
  </si>
  <si>
    <t>CÉLULAS A COPIAR PARA O STE-MONOZONA, SEPARADOR "PERFIS", PERFIS DE EQUIPAMENTOS
(não esquecer de fazer colar especial - valores)</t>
  </si>
  <si>
    <t>CÉLULAS A COPIAR PARA O STE-MONOZONA, SEPARADOR "PERFIS", PERFIS DE AQUECIMENTO E ARREFECIMENTO
(não esquecer de fazer colar especial - valores)</t>
  </si>
  <si>
    <t>CÉLULAS A COPIAR PARA O STE-MONOZONA, SEPARADOR "PERFIS", PERFIS DE CAUDAL DE AR NOVO
(não esquecer de fazer colar especial - valores)</t>
  </si>
  <si>
    <t>CÉLULAS A COPIAR PARA O STE-MONOZONA, SEPARADOR "PERFIS E_COMPL", PERFIS DE ILUMINAÇÃO
(não esquecer de fazer colar especial - valores)</t>
  </si>
  <si>
    <t>CÉLULAS A COPIAR PARA O STE-MONOZONA, SEPARADOR "PERFIS E_COMPL", PERFIS DE EQUIPAMENTOS
(não esquecer de fazer colar especial - valores)</t>
  </si>
  <si>
    <t>VRF Exterior Sala Professores</t>
  </si>
  <si>
    <t>VRF Exterior Sala Adminstrativa</t>
  </si>
  <si>
    <t>Samsung RD 100HHXGA</t>
  </si>
  <si>
    <t>Sandometal</t>
  </si>
  <si>
    <t>Chiller</t>
  </si>
  <si>
    <t>Climoveneta</t>
  </si>
  <si>
    <t>Hotte química</t>
  </si>
  <si>
    <t>Deca</t>
  </si>
  <si>
    <t>Caldeira</t>
  </si>
  <si>
    <t>Ferroli</t>
  </si>
  <si>
    <t>Ac sala dos professores</t>
  </si>
  <si>
    <t>AC Direção</t>
  </si>
  <si>
    <t>AC enfermagem</t>
  </si>
  <si>
    <t xml:space="preserve">Samsung </t>
  </si>
  <si>
    <t>VRF Exterior Enfermagem + Cozinha+Biloteca</t>
  </si>
  <si>
    <t>Salas de Aula</t>
  </si>
  <si>
    <t>Gestão Escolar</t>
  </si>
  <si>
    <t>Salas de convivio tipo A</t>
  </si>
  <si>
    <t>Salas de Convivio Tipo C</t>
  </si>
  <si>
    <t>Salas de Convivio Tipo F e G</t>
  </si>
  <si>
    <t>Gabinetes Tipo A</t>
  </si>
  <si>
    <t>Gabinetes Tipo B</t>
  </si>
  <si>
    <t>Iluminação Emergência</t>
  </si>
  <si>
    <t>desligado</t>
  </si>
  <si>
    <t>ligado</t>
  </si>
  <si>
    <t>Corredores de circulação tipo C</t>
  </si>
  <si>
    <t>Corredores Tipo F e G</t>
  </si>
  <si>
    <t xml:space="preserve">Escadas tipo C </t>
  </si>
  <si>
    <t>escadas</t>
  </si>
  <si>
    <t>Escadas Tipo G</t>
  </si>
  <si>
    <t>Casas de Banho Tipo C</t>
  </si>
  <si>
    <t>Casas de banho tipo D</t>
  </si>
  <si>
    <t>Cozinha</t>
  </si>
  <si>
    <t>cozinhas</t>
  </si>
  <si>
    <t>Arrumações tipo A</t>
  </si>
  <si>
    <t>Arrumações tipo B</t>
  </si>
  <si>
    <t xml:space="preserve"> Arrumações Tipo C</t>
  </si>
  <si>
    <t>Arrumações Tipo  G</t>
  </si>
  <si>
    <t>Iluminação de emergência</t>
  </si>
  <si>
    <t xml:space="preserve">Hotte </t>
  </si>
  <si>
    <t>Ventiladores WC</t>
  </si>
  <si>
    <t>Desconhecida</t>
  </si>
  <si>
    <t>Panela</t>
  </si>
  <si>
    <t>Fagor MG9-15</t>
  </si>
  <si>
    <t>Fagor SBE9-15M</t>
  </si>
  <si>
    <t>Bascolante</t>
  </si>
  <si>
    <t>Grelhador</t>
  </si>
  <si>
    <t>Fagor FTG-910</t>
  </si>
  <si>
    <t>Forno</t>
  </si>
  <si>
    <t>Fogão</t>
  </si>
  <si>
    <t>Fiama</t>
  </si>
  <si>
    <t>Maq Café</t>
  </si>
  <si>
    <t>Frigorificos</t>
  </si>
  <si>
    <t>Fagor</t>
  </si>
  <si>
    <t>Tostadeira e torradeira</t>
  </si>
  <si>
    <t>Maq Lavar Loiça</t>
  </si>
  <si>
    <t>Fagor FI-30</t>
  </si>
  <si>
    <t>Computadores + Monitores</t>
  </si>
  <si>
    <t>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</si>
</sst>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0.0"/>
    <numFmt numFmtId="165" formatCode="_(* #,##0.00_);_(* \(#,##0.00\);_(* &quot;-&quot;??_);_(@_)"/>
    <numFmt numFmtId="166" formatCode="h:mm;@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1"/>
      <color theme="0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6600"/>
      <name val="Calibri"/>
      <family val="2"/>
      <scheme val="minor"/>
    </font>
    <font>
      <u/>
      <sz val="7.7"/>
      <color theme="10"/>
      <name val="Calibri"/>
      <family val="2"/>
    </font>
    <font>
      <b/>
      <sz val="12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1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medium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slantDashDot">
        <color auto="1"/>
      </bottom>
      <diagonal/>
    </border>
  </borders>
  <cellStyleXfs count="57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5" fillId="5" borderId="0" applyNumberFormat="0" applyBorder="0" applyAlignment="0" applyProtection="0"/>
    <xf numFmtId="0" fontId="16" fillId="22" borderId="30" applyNumberFormat="0" applyAlignment="0" applyProtection="0"/>
    <xf numFmtId="0" fontId="17" fillId="23" borderId="31" applyNumberFormat="0" applyAlignment="0" applyProtection="0"/>
    <xf numFmtId="44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0" borderId="32" applyNumberFormat="0" applyFill="0" applyAlignment="0" applyProtection="0"/>
    <xf numFmtId="0" fontId="21" fillId="0" borderId="33" applyNumberFormat="0" applyFill="0" applyAlignment="0" applyProtection="0"/>
    <xf numFmtId="0" fontId="22" fillId="0" borderId="34" applyNumberFormat="0" applyFill="0" applyAlignment="0" applyProtection="0"/>
    <xf numFmtId="0" fontId="22" fillId="0" borderId="0" applyNumberFormat="0" applyFill="0" applyBorder="0" applyAlignment="0" applyProtection="0"/>
    <xf numFmtId="0" fontId="23" fillId="9" borderId="30" applyNumberFormat="0" applyAlignment="0" applyProtection="0"/>
    <xf numFmtId="0" fontId="24" fillId="0" borderId="35" applyNumberFormat="0" applyFill="0" applyAlignment="0" applyProtection="0"/>
    <xf numFmtId="0" fontId="6" fillId="0" borderId="0"/>
    <xf numFmtId="0" fontId="13" fillId="24" borderId="36" applyNumberFormat="0" applyFont="0" applyAlignment="0" applyProtection="0"/>
    <xf numFmtId="0" fontId="25" fillId="22" borderId="37" applyNumberFormat="0" applyAlignment="0" applyProtection="0"/>
    <xf numFmtId="9" fontId="6" fillId="0" borderId="0" applyFill="0" applyBorder="0" applyAlignment="0" applyProtection="0"/>
    <xf numFmtId="9" fontId="6" fillId="0" borderId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5" borderId="0" applyNumberFormat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9" fontId="6" fillId="0" borderId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</cellStyleXfs>
  <cellXfs count="656">
    <xf numFmtId="0" fontId="0" fillId="0" borderId="0" xfId="0"/>
    <xf numFmtId="21" fontId="0" fillId="0" borderId="0" xfId="0" applyNumberFormat="1"/>
    <xf numFmtId="2" fontId="0" fillId="0" borderId="0" xfId="0" applyNumberFormat="1"/>
    <xf numFmtId="14" fontId="0" fillId="0" borderId="0" xfId="0" applyNumberFormat="1"/>
    <xf numFmtId="0" fontId="1" fillId="0" borderId="4" xfId="0" applyFont="1" applyBorder="1"/>
    <xf numFmtId="0" fontId="0" fillId="0" borderId="0" xfId="0" applyBorder="1"/>
    <xf numFmtId="0" fontId="1" fillId="0" borderId="0" xfId="0" applyFont="1" applyBorder="1"/>
    <xf numFmtId="0" fontId="1" fillId="0" borderId="5" xfId="0" applyFont="1" applyBorder="1"/>
    <xf numFmtId="2" fontId="0" fillId="0" borderId="6" xfId="0" applyNumberFormat="1" applyBorder="1"/>
    <xf numFmtId="0" fontId="1" fillId="0" borderId="7" xfId="0" applyFont="1" applyBorder="1"/>
    <xf numFmtId="0" fontId="1" fillId="0" borderId="8" xfId="0" applyFont="1" applyBorder="1"/>
    <xf numFmtId="9" fontId="0" fillId="0" borderId="0" xfId="1" applyFont="1" applyFill="1" applyBorder="1"/>
    <xf numFmtId="0" fontId="1" fillId="0" borderId="9" xfId="0" applyFont="1" applyFill="1" applyBorder="1"/>
    <xf numFmtId="14" fontId="0" fillId="0" borderId="0" xfId="0" applyNumberFormat="1" applyBorder="1"/>
    <xf numFmtId="0" fontId="0" fillId="0" borderId="9" xfId="0" applyBorder="1"/>
    <xf numFmtId="0" fontId="5" fillId="0" borderId="10" xfId="2" applyFont="1" applyBorder="1"/>
    <xf numFmtId="0" fontId="0" fillId="0" borderId="1" xfId="0" applyBorder="1"/>
    <xf numFmtId="0" fontId="0" fillId="0" borderId="4" xfId="0" applyBorder="1"/>
    <xf numFmtId="0" fontId="5" fillId="0" borderId="0" xfId="2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3" fillId="0" borderId="0" xfId="0" applyFont="1"/>
    <xf numFmtId="21" fontId="0" fillId="0" borderId="0" xfId="0" applyNumberFormat="1" applyBorder="1"/>
    <xf numFmtId="0" fontId="1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14" fontId="0" fillId="0" borderId="4" xfId="0" applyNumberFormat="1" applyBorder="1"/>
    <xf numFmtId="20" fontId="0" fillId="0" borderId="4" xfId="0" applyNumberFormat="1" applyBorder="1"/>
    <xf numFmtId="0" fontId="0" fillId="2" borderId="4" xfId="0" applyFill="1" applyBorder="1" applyAlignment="1">
      <alignment horizontal="right"/>
    </xf>
    <xf numFmtId="14" fontId="0" fillId="2" borderId="4" xfId="0" applyNumberFormat="1" applyFill="1" applyBorder="1"/>
    <xf numFmtId="20" fontId="0" fillId="2" borderId="4" xfId="0" applyNumberFormat="1" applyFill="1" applyBorder="1"/>
    <xf numFmtId="0" fontId="0" fillId="2" borderId="4" xfId="0" applyFill="1" applyBorder="1"/>
    <xf numFmtId="0" fontId="12" fillId="0" borderId="4" xfId="0" applyFont="1" applyBorder="1"/>
    <xf numFmtId="0" fontId="3" fillId="0" borderId="4" xfId="0" applyFont="1" applyBorder="1"/>
    <xf numFmtId="0" fontId="11" fillId="0" borderId="4" xfId="0" applyFont="1" applyBorder="1"/>
    <xf numFmtId="0" fontId="1" fillId="0" borderId="4" xfId="0" applyFont="1" applyFill="1" applyBorder="1"/>
    <xf numFmtId="2" fontId="0" fillId="0" borderId="4" xfId="0" applyNumberFormat="1" applyBorder="1"/>
    <xf numFmtId="166" fontId="0" fillId="0" borderId="22" xfId="0" applyNumberFormat="1" applyBorder="1"/>
    <xf numFmtId="166" fontId="0" fillId="0" borderId="18" xfId="0" applyNumberFormat="1" applyBorder="1"/>
    <xf numFmtId="0" fontId="0" fillId="0" borderId="22" xfId="0" applyBorder="1"/>
    <xf numFmtId="0" fontId="0" fillId="0" borderId="19" xfId="0" applyBorder="1"/>
    <xf numFmtId="0" fontId="0" fillId="0" borderId="26" xfId="0" applyBorder="1"/>
    <xf numFmtId="0" fontId="0" fillId="0" borderId="27" xfId="0" applyBorder="1" applyAlignment="1">
      <alignment horizontal="right"/>
    </xf>
    <xf numFmtId="0" fontId="0" fillId="0" borderId="16" xfId="0" applyBorder="1"/>
    <xf numFmtId="0" fontId="0" fillId="0" borderId="39" xfId="0" applyBorder="1" applyAlignment="1">
      <alignment horizontal="right"/>
    </xf>
    <xf numFmtId="0" fontId="0" fillId="3" borderId="9" xfId="0" applyFill="1" applyBorder="1"/>
    <xf numFmtId="0" fontId="0" fillId="3" borderId="40" xfId="0" applyFill="1" applyBorder="1"/>
    <xf numFmtId="0" fontId="0" fillId="3" borderId="40" xfId="0" applyFill="1" applyBorder="1" applyAlignment="1">
      <alignment horizontal="center"/>
    </xf>
    <xf numFmtId="0" fontId="0" fillId="3" borderId="28" xfId="0" applyFill="1" applyBorder="1" applyAlignment="1">
      <alignment horizontal="right"/>
    </xf>
    <xf numFmtId="0" fontId="0" fillId="0" borderId="0" xfId="0" applyFill="1" applyBorder="1" applyAlignment="1">
      <alignment vertical="center"/>
    </xf>
    <xf numFmtId="0" fontId="0" fillId="0" borderId="42" xfId="0" applyBorder="1"/>
    <xf numFmtId="0" fontId="0" fillId="0" borderId="11" xfId="0" applyBorder="1"/>
    <xf numFmtId="0" fontId="0" fillId="0" borderId="38" xfId="0" applyBorder="1"/>
    <xf numFmtId="0" fontId="0" fillId="0" borderId="17" xfId="0" applyBorder="1"/>
    <xf numFmtId="1" fontId="0" fillId="0" borderId="38" xfId="0" applyNumberFormat="1" applyBorder="1"/>
    <xf numFmtId="1" fontId="0" fillId="0" borderId="17" xfId="0" applyNumberFormat="1" applyBorder="1"/>
    <xf numFmtId="0" fontId="30" fillId="27" borderId="0" xfId="0" applyFont="1" applyFill="1" applyAlignment="1">
      <alignment horizontal="center" wrapText="1"/>
    </xf>
    <xf numFmtId="0" fontId="0" fillId="0" borderId="0" xfId="0" applyAlignment="1"/>
    <xf numFmtId="0" fontId="30" fillId="27" borderId="3" xfId="0" applyFont="1" applyFill="1" applyBorder="1"/>
    <xf numFmtId="0" fontId="30" fillId="27" borderId="43" xfId="0" applyFont="1" applyFill="1" applyBorder="1" applyAlignment="1">
      <alignment horizontal="center" wrapText="1"/>
    </xf>
    <xf numFmtId="0" fontId="30" fillId="28" borderId="44" xfId="0" applyFont="1" applyFill="1" applyBorder="1" applyAlignment="1">
      <alignment horizontal="center" wrapText="1"/>
    </xf>
    <xf numFmtId="0" fontId="30" fillId="27" borderId="45" xfId="0" applyFont="1" applyFill="1" applyBorder="1"/>
    <xf numFmtId="0" fontId="30" fillId="27" borderId="29" xfId="0" applyFont="1" applyFill="1" applyBorder="1"/>
    <xf numFmtId="0" fontId="0" fillId="28" borderId="6" xfId="0" applyFill="1" applyBorder="1"/>
    <xf numFmtId="1" fontId="0" fillId="0" borderId="22" xfId="0" applyNumberFormat="1" applyBorder="1"/>
    <xf numFmtId="1" fontId="0" fillId="26" borderId="14" xfId="0" applyNumberFormat="1" applyFill="1" applyBorder="1"/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29" borderId="4" xfId="0" applyFill="1" applyBorder="1" applyAlignment="1">
      <alignment horizontal="center" vertical="center"/>
    </xf>
    <xf numFmtId="0" fontId="0" fillId="29" borderId="50" xfId="0" applyFill="1" applyBorder="1" applyAlignment="1">
      <alignment horizontal="center" vertical="center"/>
    </xf>
    <xf numFmtId="0" fontId="0" fillId="29" borderId="49" xfId="0" applyFont="1" applyFill="1" applyBorder="1" applyAlignment="1">
      <alignment horizontal="center" vertical="center"/>
    </xf>
    <xf numFmtId="0" fontId="0" fillId="29" borderId="49" xfId="0" applyFill="1" applyBorder="1" applyAlignment="1">
      <alignment horizontal="center" vertical="center"/>
    </xf>
    <xf numFmtId="0" fontId="0" fillId="29" borderId="51" xfId="0" applyFill="1" applyBorder="1" applyAlignment="1">
      <alignment horizontal="center" vertical="center"/>
    </xf>
    <xf numFmtId="0" fontId="0" fillId="29" borderId="55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9" borderId="4" xfId="0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2" borderId="94" xfId="0" applyFill="1" applyBorder="1" applyAlignment="1">
      <alignment horizontal="center" vertical="center"/>
    </xf>
    <xf numFmtId="0" fontId="0" fillId="29" borderId="77" xfId="0" applyFill="1" applyBorder="1" applyAlignment="1">
      <alignment horizontal="center" vertical="center"/>
    </xf>
    <xf numFmtId="0" fontId="0" fillId="29" borderId="95" xfId="0" applyFill="1" applyBorder="1" applyAlignment="1">
      <alignment horizontal="center" vertical="center" wrapText="1"/>
    </xf>
    <xf numFmtId="0" fontId="0" fillId="29" borderId="24" xfId="0" applyFill="1" applyBorder="1" applyAlignment="1">
      <alignment horizontal="center" vertical="center" wrapText="1"/>
    </xf>
    <xf numFmtId="0" fontId="0" fillId="29" borderId="76" xfId="0" applyFont="1" applyFill="1" applyBorder="1" applyAlignment="1">
      <alignment horizontal="center" vertical="center"/>
    </xf>
    <xf numFmtId="0" fontId="0" fillId="29" borderId="12" xfId="0" applyFill="1" applyBorder="1" applyAlignment="1">
      <alignment horizontal="center" vertical="center"/>
    </xf>
    <xf numFmtId="0" fontId="0" fillId="29" borderId="76" xfId="0" applyFill="1" applyBorder="1" applyAlignment="1">
      <alignment horizontal="center" vertical="center"/>
    </xf>
    <xf numFmtId="0" fontId="0" fillId="29" borderId="79" xfId="0" applyFill="1" applyBorder="1" applyAlignment="1">
      <alignment horizontal="center" vertical="center"/>
    </xf>
    <xf numFmtId="0" fontId="0" fillId="29" borderId="105" xfId="0" applyFill="1" applyBorder="1" applyAlignment="1">
      <alignment horizontal="center" vertical="center"/>
    </xf>
    <xf numFmtId="0" fontId="0" fillId="29" borderId="86" xfId="0" applyFill="1" applyBorder="1" applyAlignment="1">
      <alignment horizontal="center" vertical="center"/>
    </xf>
    <xf numFmtId="0" fontId="0" fillId="29" borderId="86" xfId="0" applyFont="1" applyFill="1" applyBorder="1" applyAlignment="1">
      <alignment horizontal="center" vertical="center"/>
    </xf>
    <xf numFmtId="0" fontId="0" fillId="29" borderId="89" xfId="0" applyFill="1" applyBorder="1" applyAlignment="1">
      <alignment horizontal="center" vertical="center"/>
    </xf>
    <xf numFmtId="0" fontId="0" fillId="29" borderId="57" xfId="0" applyFont="1" applyFill="1" applyBorder="1" applyAlignment="1">
      <alignment horizontal="center" vertical="center"/>
    </xf>
    <xf numFmtId="0" fontId="0" fillId="29" borderId="17" xfId="0" applyFont="1" applyFill="1" applyBorder="1" applyAlignment="1">
      <alignment horizontal="center" vertical="center"/>
    </xf>
    <xf numFmtId="0" fontId="0" fillId="29" borderId="18" xfId="0" applyFont="1" applyFill="1" applyBorder="1" applyAlignment="1">
      <alignment horizontal="center" vertical="center"/>
    </xf>
    <xf numFmtId="0" fontId="0" fillId="29" borderId="102" xfId="0" applyFill="1" applyBorder="1" applyAlignment="1">
      <alignment horizontal="center" vertical="center"/>
    </xf>
    <xf numFmtId="0" fontId="0" fillId="29" borderId="83" xfId="0" applyFill="1" applyBorder="1" applyAlignment="1">
      <alignment horizontal="center" vertical="center"/>
    </xf>
    <xf numFmtId="0" fontId="0" fillId="29" borderId="114" xfId="0" applyFill="1" applyBorder="1" applyAlignment="1">
      <alignment horizontal="center" vertical="center"/>
    </xf>
    <xf numFmtId="0" fontId="0" fillId="29" borderId="113" xfId="0" applyFill="1" applyBorder="1" applyAlignment="1">
      <alignment horizontal="center" vertical="center"/>
    </xf>
    <xf numFmtId="0" fontId="0" fillId="29" borderId="111" xfId="0" applyFill="1" applyBorder="1" applyAlignment="1">
      <alignment horizontal="center" vertical="center"/>
    </xf>
    <xf numFmtId="0" fontId="0" fillId="29" borderId="112" xfId="0" applyFill="1" applyBorder="1" applyAlignment="1">
      <alignment horizontal="center" vertical="center"/>
    </xf>
    <xf numFmtId="0" fontId="0" fillId="29" borderId="95" xfId="0" applyFill="1" applyBorder="1" applyAlignment="1">
      <alignment horizontal="center" vertical="center"/>
    </xf>
    <xf numFmtId="0" fontId="0" fillId="29" borderId="41" xfId="0" applyFill="1" applyBorder="1" applyAlignment="1">
      <alignment horizontal="center" vertical="center"/>
    </xf>
    <xf numFmtId="0" fontId="0" fillId="29" borderId="119" xfId="0" applyFill="1" applyBorder="1" applyAlignment="1">
      <alignment horizontal="center" vertical="center"/>
    </xf>
    <xf numFmtId="0" fontId="0" fillId="29" borderId="88" xfId="0" applyFill="1" applyBorder="1" applyAlignment="1">
      <alignment horizontal="center" vertical="center"/>
    </xf>
    <xf numFmtId="0" fontId="0" fillId="29" borderId="120" xfId="0" applyFill="1" applyBorder="1" applyAlignment="1">
      <alignment horizontal="center" vertical="center"/>
    </xf>
    <xf numFmtId="0" fontId="0" fillId="29" borderId="91" xfId="0" applyFill="1" applyBorder="1" applyAlignment="1">
      <alignment horizontal="center" vertical="center"/>
    </xf>
    <xf numFmtId="0" fontId="0" fillId="29" borderId="75" xfId="0" applyFill="1" applyBorder="1" applyAlignment="1">
      <alignment horizontal="center" vertical="center"/>
    </xf>
    <xf numFmtId="0" fontId="0" fillId="29" borderId="78" xfId="0" applyFill="1" applyBorder="1" applyAlignment="1">
      <alignment horizontal="center" vertical="center"/>
    </xf>
    <xf numFmtId="0" fontId="0" fillId="29" borderId="106" xfId="0" applyFill="1" applyBorder="1" applyAlignment="1">
      <alignment horizontal="center" vertical="center"/>
    </xf>
    <xf numFmtId="0" fontId="0" fillId="29" borderId="127" xfId="0" applyFill="1" applyBorder="1" applyAlignment="1">
      <alignment horizontal="center" vertical="center"/>
    </xf>
    <xf numFmtId="0" fontId="0" fillId="29" borderId="57" xfId="0" applyFill="1" applyBorder="1" applyAlignment="1">
      <alignment horizontal="center" vertical="center"/>
    </xf>
    <xf numFmtId="0" fontId="0" fillId="29" borderId="15" xfId="0" applyFill="1" applyBorder="1" applyAlignment="1">
      <alignment horizontal="center" vertical="center"/>
    </xf>
    <xf numFmtId="0" fontId="0" fillId="29" borderId="87" xfId="0" applyFill="1" applyBorder="1" applyAlignment="1">
      <alignment horizontal="center" vertical="center"/>
    </xf>
    <xf numFmtId="0" fontId="0" fillId="29" borderId="90" xfId="0" applyFill="1" applyBorder="1" applyAlignment="1">
      <alignment horizontal="center" vertical="center"/>
    </xf>
    <xf numFmtId="0" fontId="0" fillId="29" borderId="133" xfId="0" applyFill="1" applyBorder="1" applyAlignment="1">
      <alignment horizontal="center" vertical="center"/>
    </xf>
    <xf numFmtId="0" fontId="0" fillId="29" borderId="134" xfId="0" applyFill="1" applyBorder="1" applyAlignment="1">
      <alignment horizontal="center" vertical="center"/>
    </xf>
    <xf numFmtId="0" fontId="0" fillId="29" borderId="23" xfId="0" applyFill="1" applyBorder="1" applyAlignment="1">
      <alignment horizontal="center" vertical="center"/>
    </xf>
    <xf numFmtId="0" fontId="0" fillId="29" borderId="17" xfId="0" applyFill="1" applyBorder="1" applyAlignment="1">
      <alignment horizontal="center" vertical="center"/>
    </xf>
    <xf numFmtId="0" fontId="0" fillId="29" borderId="18" xfId="0" applyFill="1" applyBorder="1" applyAlignment="1">
      <alignment horizontal="center" vertical="center"/>
    </xf>
    <xf numFmtId="0" fontId="0" fillId="2" borderId="157" xfId="0" applyFont="1" applyFill="1" applyBorder="1" applyAlignment="1">
      <alignment horizontal="center" vertical="center"/>
    </xf>
    <xf numFmtId="0" fontId="0" fillId="2" borderId="156" xfId="0" applyFont="1" applyFill="1" applyBorder="1" applyAlignment="1">
      <alignment horizontal="center" vertical="center"/>
    </xf>
    <xf numFmtId="0" fontId="0" fillId="2" borderId="145" xfId="0" applyFont="1" applyFill="1" applyBorder="1" applyAlignment="1">
      <alignment horizontal="center" vertical="center"/>
    </xf>
    <xf numFmtId="0" fontId="0" fillId="2" borderId="158" xfId="0" applyFont="1" applyFill="1" applyBorder="1" applyAlignment="1">
      <alignment horizontal="center" vertical="center"/>
    </xf>
    <xf numFmtId="0" fontId="0" fillId="2" borderId="159" xfId="0" applyFont="1" applyFill="1" applyBorder="1" applyAlignment="1">
      <alignment horizontal="center" vertical="center"/>
    </xf>
    <xf numFmtId="0" fontId="0" fillId="2" borderId="143" xfId="0" applyFont="1" applyFill="1" applyBorder="1" applyAlignment="1">
      <alignment horizontal="center" vertical="center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50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0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5" xfId="0" applyFont="1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2" borderId="24" xfId="0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 vertical="center"/>
      <protection locked="0"/>
    </xf>
    <xf numFmtId="0" fontId="0" fillId="2" borderId="50" xfId="0" applyFont="1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0" xfId="0" applyFill="1" applyBorder="1" applyAlignment="1" applyProtection="1">
      <alignment horizontal="center" vertical="center"/>
      <protection locked="0"/>
    </xf>
    <xf numFmtId="0" fontId="0" fillId="2" borderId="54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53" xfId="0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81" xfId="0" applyBorder="1" applyAlignment="1" applyProtection="1">
      <alignment horizontal="center" vertical="center"/>
      <protection locked="0"/>
    </xf>
    <xf numFmtId="0" fontId="0" fillId="0" borderId="76" xfId="0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0" borderId="80" xfId="0" applyBorder="1" applyAlignment="1" applyProtection="1">
      <alignment horizontal="center" vertical="center"/>
      <protection locked="0"/>
    </xf>
    <xf numFmtId="0" fontId="0" fillId="29" borderId="76" xfId="0" applyFont="1" applyFill="1" applyBorder="1" applyAlignment="1" applyProtection="1">
      <alignment horizontal="center" vertical="center"/>
      <protection locked="0"/>
    </xf>
    <xf numFmtId="0" fontId="0" fillId="29" borderId="77" xfId="0" applyFont="1" applyFill="1" applyBorder="1" applyAlignment="1" applyProtection="1">
      <alignment horizontal="center" vertical="center"/>
      <protection locked="0"/>
    </xf>
    <xf numFmtId="0" fontId="0" fillId="29" borderId="76" xfId="0" applyFill="1" applyBorder="1" applyAlignment="1" applyProtection="1">
      <alignment horizontal="center" vertical="center"/>
      <protection locked="0"/>
    </xf>
    <xf numFmtId="0" fontId="0" fillId="29" borderId="77" xfId="0" applyFill="1" applyBorder="1" applyAlignment="1" applyProtection="1">
      <alignment horizontal="center" vertical="center"/>
      <protection locked="0"/>
    </xf>
    <xf numFmtId="0" fontId="0" fillId="29" borderId="79" xfId="0" applyFill="1" applyBorder="1" applyAlignment="1" applyProtection="1">
      <alignment horizontal="center" vertical="center"/>
      <protection locked="0"/>
    </xf>
    <xf numFmtId="0" fontId="0" fillId="29" borderId="80" xfId="0" applyFill="1" applyBorder="1" applyAlignment="1" applyProtection="1">
      <alignment horizontal="center" vertical="center"/>
      <protection locked="0"/>
    </xf>
    <xf numFmtId="0" fontId="0" fillId="29" borderId="75" xfId="0" applyFill="1" applyBorder="1" applyAlignment="1">
      <alignment horizontal="center" vertical="center"/>
    </xf>
    <xf numFmtId="0" fontId="0" fillId="29" borderId="76" xfId="0" applyFill="1" applyBorder="1" applyAlignment="1">
      <alignment horizontal="center" vertical="center"/>
    </xf>
    <xf numFmtId="0" fontId="0" fillId="29" borderId="86" xfId="0" applyFill="1" applyBorder="1" applyAlignment="1">
      <alignment horizontal="center" vertical="center"/>
    </xf>
    <xf numFmtId="0" fontId="0" fillId="29" borderId="78" xfId="0" applyFill="1" applyBorder="1" applyAlignment="1">
      <alignment horizontal="center" vertical="center"/>
    </xf>
    <xf numFmtId="0" fontId="0" fillId="29" borderId="79" xfId="0" applyFill="1" applyBorder="1" applyAlignment="1">
      <alignment horizontal="center" vertical="center"/>
    </xf>
    <xf numFmtId="0" fontId="0" fillId="29" borderId="89" xfId="0" applyFill="1" applyBorder="1" applyAlignment="1">
      <alignment horizontal="center" vertical="center"/>
    </xf>
    <xf numFmtId="0" fontId="0" fillId="0" borderId="86" xfId="0" applyBorder="1" applyAlignment="1" applyProtection="1">
      <alignment horizontal="center" vertical="center"/>
      <protection locked="0"/>
    </xf>
    <xf numFmtId="0" fontId="0" fillId="0" borderId="88" xfId="0" applyBorder="1" applyAlignment="1" applyProtection="1">
      <alignment horizontal="center" vertical="center"/>
      <protection locked="0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0" xfId="0" applyBorder="1" applyAlignment="1" applyProtection="1">
      <alignment horizontal="center" vertical="center"/>
      <protection locked="0"/>
    </xf>
    <xf numFmtId="0" fontId="0" fillId="0" borderId="141" xfId="0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34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horizontal="center" vertical="center" wrapText="1"/>
    </xf>
    <xf numFmtId="0" fontId="39" fillId="0" borderId="0" xfId="56" applyAlignment="1" applyProtection="1">
      <alignment horizontal="center" vertical="center"/>
    </xf>
    <xf numFmtId="0" fontId="0" fillId="29" borderId="180" xfId="0" applyFill="1" applyBorder="1" applyAlignment="1">
      <alignment horizontal="center" vertical="center"/>
    </xf>
    <xf numFmtId="0" fontId="0" fillId="29" borderId="173" xfId="0" applyFill="1" applyBorder="1" applyAlignment="1">
      <alignment horizontal="center" vertical="center"/>
    </xf>
    <xf numFmtId="0" fontId="0" fillId="29" borderId="181" xfId="0" applyFill="1" applyBorder="1" applyAlignment="1">
      <alignment horizontal="center" vertical="center"/>
    </xf>
    <xf numFmtId="0" fontId="0" fillId="0" borderId="170" xfId="0" applyBorder="1" applyAlignment="1" applyProtection="1">
      <alignment horizontal="center" vertical="center"/>
      <protection locked="0"/>
    </xf>
    <xf numFmtId="0" fontId="0" fillId="0" borderId="182" xfId="0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164" fontId="0" fillId="0" borderId="0" xfId="0" applyNumberFormat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2" fontId="0" fillId="0" borderId="0" xfId="0" applyNumberFormat="1" applyAlignment="1" applyProtection="1">
      <alignment horizontal="center" vertical="center"/>
    </xf>
    <xf numFmtId="0" fontId="0" fillId="29" borderId="57" xfId="0" applyFill="1" applyBorder="1" applyAlignment="1" applyProtection="1">
      <alignment horizontal="center" vertical="center"/>
    </xf>
    <xf numFmtId="0" fontId="0" fillId="29" borderId="75" xfId="0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0" fillId="29" borderId="78" xfId="0" applyFill="1" applyBorder="1" applyAlignment="1" applyProtection="1">
      <alignment horizontal="center" vertical="center"/>
    </xf>
    <xf numFmtId="0" fontId="0" fillId="29" borderId="76" xfId="0" applyFill="1" applyBorder="1" applyAlignment="1" applyProtection="1">
      <alignment horizontal="center" vertical="center"/>
    </xf>
    <xf numFmtId="0" fontId="0" fillId="29" borderId="77" xfId="0" applyFill="1" applyBorder="1" applyAlignment="1" applyProtection="1">
      <alignment horizontal="center" vertical="center"/>
    </xf>
    <xf numFmtId="0" fontId="0" fillId="29" borderId="102" xfId="0" applyFill="1" applyBorder="1" applyAlignment="1" applyProtection="1">
      <alignment horizontal="center" vertical="center"/>
    </xf>
    <xf numFmtId="0" fontId="0" fillId="29" borderId="49" xfId="0" applyFont="1" applyFill="1" applyBorder="1" applyAlignment="1" applyProtection="1">
      <alignment horizontal="center" vertical="center"/>
    </xf>
    <xf numFmtId="0" fontId="0" fillId="29" borderId="76" xfId="0" applyFont="1" applyFill="1" applyBorder="1" applyAlignment="1" applyProtection="1">
      <alignment horizontal="center" vertical="center"/>
    </xf>
    <xf numFmtId="0" fontId="0" fillId="29" borderId="57" xfId="0" applyFont="1" applyFill="1" applyBorder="1" applyAlignment="1" applyProtection="1">
      <alignment horizontal="center" vertical="center"/>
    </xf>
    <xf numFmtId="0" fontId="0" fillId="29" borderId="17" xfId="0" applyFont="1" applyFill="1" applyBorder="1" applyAlignment="1" applyProtection="1">
      <alignment horizontal="center" vertical="center"/>
    </xf>
    <xf numFmtId="0" fontId="0" fillId="29" borderId="18" xfId="0" applyFont="1" applyFill="1" applyBorder="1" applyAlignment="1" applyProtection="1">
      <alignment horizontal="center" vertical="center"/>
    </xf>
    <xf numFmtId="0" fontId="0" fillId="29" borderId="113" xfId="0" applyFill="1" applyBorder="1" applyAlignment="1" applyProtection="1">
      <alignment horizontal="center" vertical="center"/>
    </xf>
    <xf numFmtId="0" fontId="0" fillId="29" borderId="86" xfId="0" applyFill="1" applyBorder="1" applyAlignment="1" applyProtection="1">
      <alignment horizontal="center" vertical="center"/>
    </xf>
    <xf numFmtId="0" fontId="0" fillId="29" borderId="111" xfId="0" applyFill="1" applyBorder="1" applyAlignment="1" applyProtection="1">
      <alignment horizontal="center" vertical="center"/>
    </xf>
    <xf numFmtId="0" fontId="0" fillId="29" borderId="86" xfId="0" applyFont="1" applyFill="1" applyBorder="1" applyAlignment="1" applyProtection="1">
      <alignment horizontal="center" vertical="center"/>
    </xf>
    <xf numFmtId="0" fontId="0" fillId="29" borderId="49" xfId="0" applyFill="1" applyBorder="1" applyAlignment="1" applyProtection="1">
      <alignment horizontal="center" vertical="center"/>
    </xf>
    <xf numFmtId="0" fontId="0" fillId="29" borderId="51" xfId="0" applyFill="1" applyBorder="1" applyAlignment="1" applyProtection="1">
      <alignment horizontal="center" vertical="center"/>
    </xf>
    <xf numFmtId="0" fontId="0" fillId="29" borderId="79" xfId="0" applyFill="1" applyBorder="1" applyAlignment="1" applyProtection="1">
      <alignment horizontal="center" vertical="center"/>
    </xf>
    <xf numFmtId="0" fontId="0" fillId="29" borderId="89" xfId="0" applyFill="1" applyBorder="1" applyAlignment="1" applyProtection="1">
      <alignment horizontal="center" vertical="center"/>
    </xf>
    <xf numFmtId="0" fontId="0" fillId="29" borderId="112" xfId="0" applyFill="1" applyBorder="1" applyAlignment="1" applyProtection="1">
      <alignment horizontal="center" vertical="center"/>
    </xf>
    <xf numFmtId="0" fontId="0" fillId="2" borderId="94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vertical="top" wrapText="1"/>
    </xf>
    <xf numFmtId="0" fontId="0" fillId="29" borderId="95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  <xf numFmtId="0" fontId="0" fillId="29" borderId="106" xfId="0" applyFill="1" applyBorder="1" applyAlignment="1" applyProtection="1">
      <alignment horizontal="center" vertical="center"/>
    </xf>
    <xf numFmtId="0" fontId="0" fillId="2" borderId="24" xfId="0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50" xfId="0" applyFont="1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50" xfId="0" applyFill="1" applyBorder="1" applyAlignment="1" applyProtection="1">
      <alignment horizontal="center" vertical="center"/>
    </xf>
    <xf numFmtId="0" fontId="0" fillId="2" borderId="54" xfId="0" applyFill="1" applyBorder="1" applyAlignment="1" applyProtection="1">
      <alignment horizontal="center" vertical="center"/>
    </xf>
    <xf numFmtId="0" fontId="0" fillId="2" borderId="52" xfId="0" applyFill="1" applyBorder="1" applyAlignment="1" applyProtection="1">
      <alignment horizontal="center" vertical="center"/>
    </xf>
    <xf numFmtId="0" fontId="0" fillId="2" borderId="53" xfId="0" applyFill="1" applyBorder="1" applyAlignment="1" applyProtection="1">
      <alignment horizontal="center" vertical="center"/>
    </xf>
    <xf numFmtId="0" fontId="0" fillId="29" borderId="105" xfId="0" applyFill="1" applyBorder="1" applyAlignment="1" applyProtection="1">
      <alignment horizontal="center" vertical="center"/>
    </xf>
    <xf numFmtId="0" fontId="0" fillId="29" borderId="12" xfId="0" applyFill="1" applyBorder="1" applyAlignment="1" applyProtection="1">
      <alignment horizontal="center" vertical="center"/>
    </xf>
    <xf numFmtId="0" fontId="0" fillId="29" borderId="83" xfId="0" applyFill="1" applyBorder="1" applyAlignment="1" applyProtection="1">
      <alignment horizontal="center" vertical="center"/>
    </xf>
    <xf numFmtId="0" fontId="0" fillId="29" borderId="114" xfId="0" applyFill="1" applyBorder="1" applyAlignment="1" applyProtection="1">
      <alignment horizontal="center" vertical="center"/>
    </xf>
    <xf numFmtId="0" fontId="0" fillId="29" borderId="95" xfId="0" applyFill="1" applyBorder="1" applyAlignment="1" applyProtection="1">
      <alignment horizontal="center" vertical="center" wrapText="1"/>
    </xf>
    <xf numFmtId="0" fontId="0" fillId="29" borderId="23" xfId="0" applyFill="1" applyBorder="1" applyAlignment="1" applyProtection="1">
      <alignment horizontal="center" vertical="center"/>
    </xf>
    <xf numFmtId="0" fontId="0" fillId="29" borderId="41" xfId="0" applyFill="1" applyBorder="1" applyAlignment="1" applyProtection="1">
      <alignment horizontal="center" vertical="center"/>
    </xf>
    <xf numFmtId="0" fontId="0" fillId="29" borderId="119" xfId="0" applyFill="1" applyBorder="1" applyAlignment="1" applyProtection="1">
      <alignment horizontal="center" vertical="center"/>
    </xf>
    <xf numFmtId="0" fontId="0" fillId="29" borderId="17" xfId="0" applyFill="1" applyBorder="1" applyAlignment="1" applyProtection="1">
      <alignment horizontal="center" vertical="center"/>
    </xf>
    <xf numFmtId="0" fontId="0" fillId="29" borderId="18" xfId="0" applyFill="1" applyBorder="1" applyAlignment="1" applyProtection="1">
      <alignment horizontal="center" vertical="center"/>
    </xf>
    <xf numFmtId="0" fontId="0" fillId="29" borderId="127" xfId="0" applyFill="1" applyBorder="1" applyAlignment="1" applyProtection="1">
      <alignment horizontal="center" vertical="center"/>
    </xf>
    <xf numFmtId="0" fontId="0" fillId="29" borderId="15" xfId="0" applyFill="1" applyBorder="1" applyAlignment="1" applyProtection="1">
      <alignment horizontal="center" vertical="center"/>
    </xf>
    <xf numFmtId="0" fontId="0" fillId="29" borderId="177" xfId="0" applyFill="1" applyBorder="1" applyAlignment="1" applyProtection="1">
      <alignment horizontal="center" vertical="center"/>
    </xf>
    <xf numFmtId="0" fontId="0" fillId="29" borderId="88" xfId="0" applyFill="1" applyBorder="1" applyAlignment="1" applyProtection="1">
      <alignment horizontal="center" vertical="center"/>
    </xf>
    <xf numFmtId="0" fontId="0" fillId="29" borderId="87" xfId="0" applyFill="1" applyBorder="1" applyAlignment="1" applyProtection="1">
      <alignment horizontal="center" vertical="center"/>
    </xf>
    <xf numFmtId="0" fontId="0" fillId="29" borderId="178" xfId="0" applyFill="1" applyBorder="1" applyAlignment="1" applyProtection="1">
      <alignment horizontal="center" vertical="center"/>
    </xf>
    <xf numFmtId="0" fontId="0" fillId="29" borderId="91" xfId="0" applyFill="1" applyBorder="1" applyAlignment="1" applyProtection="1">
      <alignment horizontal="center" vertical="center"/>
    </xf>
    <xf numFmtId="0" fontId="0" fillId="29" borderId="90" xfId="0" applyFill="1" applyBorder="1" applyAlignment="1" applyProtection="1">
      <alignment horizontal="center" vertical="center"/>
    </xf>
    <xf numFmtId="0" fontId="0" fillId="29" borderId="120" xfId="0" applyFill="1" applyBorder="1" applyAlignment="1" applyProtection="1">
      <alignment horizontal="center" vertical="center"/>
    </xf>
    <xf numFmtId="0" fontId="0" fillId="29" borderId="141" xfId="0" applyFont="1" applyFill="1" applyBorder="1" applyAlignment="1" applyProtection="1">
      <alignment horizontal="center" vertical="center"/>
      <protection locked="0"/>
    </xf>
    <xf numFmtId="0" fontId="0" fillId="29" borderId="80" xfId="0" applyFont="1" applyFill="1" applyBorder="1" applyAlignment="1" applyProtection="1">
      <alignment horizontal="center" vertical="center"/>
      <protection locked="0"/>
    </xf>
    <xf numFmtId="0" fontId="36" fillId="0" borderId="0" xfId="0" applyFont="1" applyAlignment="1">
      <alignment horizontal="center" vertical="center"/>
    </xf>
    <xf numFmtId="0" fontId="36" fillId="29" borderId="102" xfId="0" applyFont="1" applyFill="1" applyBorder="1" applyAlignment="1">
      <alignment horizontal="center" vertical="center" wrapText="1"/>
    </xf>
    <xf numFmtId="0" fontId="36" fillId="29" borderId="103" xfId="0" applyFont="1" applyFill="1" applyBorder="1" applyAlignment="1">
      <alignment horizontal="center" vertical="center" wrapText="1"/>
    </xf>
    <xf numFmtId="0" fontId="36" fillId="0" borderId="0" xfId="0" applyFont="1" applyAlignment="1" applyProtection="1">
      <alignment horizontal="center" vertical="center"/>
    </xf>
    <xf numFmtId="0" fontId="36" fillId="29" borderId="102" xfId="0" applyFont="1" applyFill="1" applyBorder="1" applyAlignment="1" applyProtection="1">
      <alignment horizontal="center" vertical="center" wrapText="1"/>
    </xf>
    <xf numFmtId="0" fontId="36" fillId="29" borderId="103" xfId="0" applyFont="1" applyFill="1" applyBorder="1" applyAlignment="1" applyProtection="1">
      <alignment horizontal="center" vertical="center" wrapText="1"/>
    </xf>
    <xf numFmtId="0" fontId="0" fillId="0" borderId="86" xfId="0" applyBorder="1" applyAlignment="1" applyProtection="1">
      <alignment horizontal="center" vertical="center"/>
      <protection locked="0"/>
    </xf>
    <xf numFmtId="0" fontId="0" fillId="0" borderId="88" xfId="0" applyBorder="1" applyAlignment="1" applyProtection="1">
      <alignment horizontal="center" vertical="center"/>
      <protection locked="0"/>
    </xf>
    <xf numFmtId="0" fontId="0" fillId="0" borderId="88" xfId="0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42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26" borderId="38" xfId="0" applyFill="1" applyBorder="1" applyAlignment="1">
      <alignment horizontal="center" wrapText="1"/>
    </xf>
    <xf numFmtId="0" fontId="0" fillId="26" borderId="17" xfId="0" applyFill="1" applyBorder="1" applyAlignment="1">
      <alignment horizontal="center" wrapText="1"/>
    </xf>
    <xf numFmtId="0" fontId="0" fillId="29" borderId="86" xfId="0" applyFill="1" applyBorder="1" applyAlignment="1">
      <alignment horizontal="center" vertical="center"/>
    </xf>
    <xf numFmtId="0" fontId="0" fillId="29" borderId="98" xfId="0" applyFill="1" applyBorder="1" applyAlignment="1">
      <alignment horizontal="center" vertical="center"/>
    </xf>
    <xf numFmtId="0" fontId="0" fillId="0" borderId="160" xfId="0" applyBorder="1" applyAlignment="1" applyProtection="1">
      <alignment horizontal="center" vertical="center"/>
      <protection locked="0"/>
    </xf>
    <xf numFmtId="0" fontId="0" fillId="0" borderId="163" xfId="0" applyBorder="1" applyAlignment="1" applyProtection="1">
      <alignment horizontal="center" vertical="center"/>
      <protection locked="0"/>
    </xf>
    <xf numFmtId="0" fontId="0" fillId="0" borderId="156" xfId="0" applyBorder="1" applyAlignment="1" applyProtection="1">
      <alignment horizontal="center" vertical="center"/>
      <protection locked="0"/>
    </xf>
    <xf numFmtId="0" fontId="0" fillId="29" borderId="172" xfId="0" applyFill="1" applyBorder="1" applyAlignment="1">
      <alignment horizontal="center" vertical="center"/>
    </xf>
    <xf numFmtId="0" fontId="0" fillId="29" borderId="168" xfId="0" applyFill="1" applyBorder="1" applyAlignment="1">
      <alignment horizontal="center" vertical="center"/>
    </xf>
    <xf numFmtId="0" fontId="0" fillId="0" borderId="168" xfId="0" applyBorder="1" applyAlignment="1" applyProtection="1">
      <alignment horizontal="center" vertical="center"/>
      <protection locked="0"/>
    </xf>
    <xf numFmtId="0" fontId="0" fillId="0" borderId="163" xfId="0" applyBorder="1" applyAlignment="1" applyProtection="1">
      <alignment horizontal="center" vertical="center" wrapText="1"/>
      <protection locked="0"/>
    </xf>
    <xf numFmtId="0" fontId="0" fillId="0" borderId="156" xfId="0" applyBorder="1" applyAlignment="1" applyProtection="1">
      <alignment horizontal="center" vertical="center" wrapText="1"/>
      <protection locked="0"/>
    </xf>
    <xf numFmtId="0" fontId="0" fillId="0" borderId="144" xfId="0" applyBorder="1" applyAlignment="1" applyProtection="1">
      <alignment horizontal="center" vertical="center" wrapText="1"/>
      <protection locked="0"/>
    </xf>
    <xf numFmtId="0" fontId="32" fillId="29" borderId="70" xfId="0" applyFont="1" applyFill="1" applyBorder="1" applyAlignment="1">
      <alignment horizontal="center" vertical="center"/>
    </xf>
    <xf numFmtId="0" fontId="32" fillId="29" borderId="71" xfId="0" applyFont="1" applyFill="1" applyBorder="1" applyAlignment="1">
      <alignment horizontal="center" vertical="center"/>
    </xf>
    <xf numFmtId="0" fontId="32" fillId="29" borderId="72" xfId="0" applyFont="1" applyFill="1" applyBorder="1" applyAlignment="1">
      <alignment horizontal="center" vertical="center"/>
    </xf>
    <xf numFmtId="0" fontId="0" fillId="29" borderId="136" xfId="0" applyFill="1" applyBorder="1" applyAlignment="1">
      <alignment horizontal="center" vertical="center" wrapText="1"/>
    </xf>
    <xf numFmtId="0" fontId="0" fillId="29" borderId="17" xfId="0" applyFill="1" applyBorder="1" applyAlignment="1">
      <alignment horizontal="center" vertical="center" wrapText="1"/>
    </xf>
    <xf numFmtId="0" fontId="0" fillId="29" borderId="136" xfId="0" applyFill="1" applyBorder="1" applyAlignment="1">
      <alignment horizontal="center" vertical="center"/>
    </xf>
    <xf numFmtId="0" fontId="0" fillId="29" borderId="17" xfId="0" applyFill="1" applyBorder="1" applyAlignment="1">
      <alignment horizontal="center" vertical="center"/>
    </xf>
    <xf numFmtId="0" fontId="0" fillId="29" borderId="139" xfId="0" applyFill="1" applyBorder="1" applyAlignment="1">
      <alignment horizontal="center" vertical="center"/>
    </xf>
    <xf numFmtId="0" fontId="0" fillId="29" borderId="81" xfId="0" applyFill="1" applyBorder="1" applyAlignment="1">
      <alignment horizontal="center" vertical="center"/>
    </xf>
    <xf numFmtId="0" fontId="0" fillId="29" borderId="92" xfId="0" applyFill="1" applyBorder="1" applyAlignment="1">
      <alignment horizontal="center" vertical="center"/>
    </xf>
    <xf numFmtId="0" fontId="0" fillId="29" borderId="93" xfId="0" applyFill="1" applyBorder="1" applyAlignment="1">
      <alignment horizontal="center" vertical="center"/>
    </xf>
    <xf numFmtId="0" fontId="0" fillId="29" borderId="61" xfId="0" applyFill="1" applyBorder="1" applyAlignment="1">
      <alignment horizontal="center" vertical="center"/>
    </xf>
    <xf numFmtId="0" fontId="0" fillId="29" borderId="62" xfId="0" applyFill="1" applyBorder="1" applyAlignment="1">
      <alignment horizontal="center" vertical="center"/>
    </xf>
    <xf numFmtId="0" fontId="0" fillId="29" borderId="63" xfId="0" applyFill="1" applyBorder="1" applyAlignment="1">
      <alignment horizontal="center" vertical="center"/>
    </xf>
    <xf numFmtId="0" fontId="0" fillId="0" borderId="86" xfId="0" applyBorder="1" applyAlignment="1" applyProtection="1">
      <alignment horizontal="center" vertical="center"/>
      <protection locked="0"/>
    </xf>
    <xf numFmtId="0" fontId="0" fillId="0" borderId="87" xfId="0" applyBorder="1" applyAlignment="1" applyProtection="1">
      <alignment horizontal="center" vertical="center"/>
      <protection locked="0"/>
    </xf>
    <xf numFmtId="0" fontId="0" fillId="0" borderId="88" xfId="0" applyBorder="1" applyAlignment="1" applyProtection="1">
      <alignment horizontal="center" vertical="center"/>
      <protection locked="0"/>
    </xf>
    <xf numFmtId="0" fontId="0" fillId="29" borderId="117" xfId="0" applyFill="1" applyBorder="1" applyAlignment="1">
      <alignment horizontal="center" vertical="center"/>
    </xf>
    <xf numFmtId="0" fontId="0" fillId="29" borderId="169" xfId="0" applyFill="1" applyBorder="1" applyAlignment="1">
      <alignment horizontal="center" vertical="center"/>
    </xf>
    <xf numFmtId="0" fontId="1" fillId="29" borderId="61" xfId="0" applyFont="1" applyFill="1" applyBorder="1" applyAlignment="1">
      <alignment horizontal="center" vertical="center"/>
    </xf>
    <xf numFmtId="0" fontId="1" fillId="29" borderId="62" xfId="0" applyFont="1" applyFill="1" applyBorder="1" applyAlignment="1">
      <alignment horizontal="center" vertical="center"/>
    </xf>
    <xf numFmtId="0" fontId="1" fillId="29" borderId="63" xfId="0" applyFont="1" applyFill="1" applyBorder="1" applyAlignment="1">
      <alignment horizontal="center" vertical="center"/>
    </xf>
    <xf numFmtId="0" fontId="0" fillId="29" borderId="176" xfId="0" applyFill="1" applyBorder="1" applyAlignment="1">
      <alignment horizontal="center" vertical="center"/>
    </xf>
    <xf numFmtId="0" fontId="0" fillId="29" borderId="179" xfId="0" applyFill="1" applyBorder="1" applyAlignment="1">
      <alignment horizontal="center" vertical="center"/>
    </xf>
    <xf numFmtId="0" fontId="0" fillId="0" borderId="89" xfId="0" applyBorder="1" applyAlignment="1" applyProtection="1">
      <alignment horizontal="center" vertical="center"/>
      <protection locked="0"/>
    </xf>
    <xf numFmtId="0" fontId="0" fillId="0" borderId="90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0" fillId="29" borderId="89" xfId="0" applyFill="1" applyBorder="1" applyAlignment="1">
      <alignment horizontal="center" vertical="center"/>
    </xf>
    <xf numFmtId="0" fontId="0" fillId="29" borderId="99" xfId="0" applyFill="1" applyBorder="1" applyAlignment="1">
      <alignment horizontal="center" vertical="center"/>
    </xf>
    <xf numFmtId="0" fontId="0" fillId="0" borderId="164" xfId="0" applyBorder="1" applyAlignment="1" applyProtection="1">
      <alignment horizontal="center" vertical="center" wrapText="1"/>
      <protection locked="0"/>
    </xf>
    <xf numFmtId="0" fontId="0" fillId="0" borderId="159" xfId="0" applyBorder="1" applyAlignment="1" applyProtection="1">
      <alignment horizontal="center" vertical="center" wrapText="1"/>
      <protection locked="0"/>
    </xf>
    <xf numFmtId="0" fontId="0" fillId="0" borderId="142" xfId="0" applyBorder="1" applyAlignment="1" applyProtection="1">
      <alignment horizontal="center" vertical="center" wrapText="1"/>
      <protection locked="0"/>
    </xf>
    <xf numFmtId="0" fontId="0" fillId="0" borderId="164" xfId="0" applyBorder="1" applyAlignment="1" applyProtection="1">
      <alignment horizontal="center" vertical="center"/>
      <protection locked="0"/>
    </xf>
    <xf numFmtId="0" fontId="0" fillId="0" borderId="169" xfId="0" applyBorder="1" applyAlignment="1" applyProtection="1">
      <alignment horizontal="center" vertical="center"/>
      <protection locked="0"/>
    </xf>
    <xf numFmtId="0" fontId="0" fillId="0" borderId="142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85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29" borderId="20" xfId="0" applyFill="1" applyBorder="1" applyAlignment="1">
      <alignment horizontal="center" vertical="center"/>
    </xf>
    <xf numFmtId="0" fontId="0" fillId="29" borderId="97" xfId="0" applyFill="1" applyBorder="1" applyAlignment="1">
      <alignment horizontal="center" vertical="center"/>
    </xf>
    <xf numFmtId="0" fontId="0" fillId="0" borderId="167" xfId="0" applyBorder="1" applyAlignment="1" applyProtection="1">
      <alignment horizontal="center" vertical="center"/>
      <protection locked="0"/>
    </xf>
    <xf numFmtId="0" fontId="0" fillId="29" borderId="5" xfId="0" applyFill="1" applyBorder="1" applyAlignment="1">
      <alignment horizontal="center" vertical="center"/>
    </xf>
    <xf numFmtId="0" fontId="0" fillId="29" borderId="167" xfId="0" applyFill="1" applyBorder="1" applyAlignment="1">
      <alignment horizontal="center" vertical="center"/>
    </xf>
    <xf numFmtId="0" fontId="0" fillId="29" borderId="155" xfId="0" applyFill="1" applyBorder="1" applyAlignment="1">
      <alignment horizontal="center" vertical="center"/>
    </xf>
    <xf numFmtId="0" fontId="0" fillId="29" borderId="103" xfId="0" applyFill="1" applyBorder="1" applyAlignment="1">
      <alignment horizontal="center" vertical="center"/>
    </xf>
    <xf numFmtId="0" fontId="36" fillId="29" borderId="46" xfId="0" applyFont="1" applyFill="1" applyBorder="1" applyAlignment="1">
      <alignment horizontal="center" vertical="center"/>
    </xf>
    <xf numFmtId="0" fontId="36" fillId="29" borderId="57" xfId="0" applyFont="1" applyFill="1" applyBorder="1" applyAlignment="1">
      <alignment horizontal="center" vertical="center"/>
    </xf>
    <xf numFmtId="0" fontId="36" fillId="29" borderId="75" xfId="0" applyFont="1" applyFill="1" applyBorder="1" applyAlignment="1">
      <alignment horizontal="center" vertical="center"/>
    </xf>
    <xf numFmtId="0" fontId="36" fillId="29" borderId="82" xfId="0" applyFont="1" applyFill="1" applyBorder="1" applyAlignment="1">
      <alignment horizontal="center" vertical="center"/>
    </xf>
    <xf numFmtId="0" fontId="36" fillId="29" borderId="107" xfId="0" applyFont="1" applyFill="1" applyBorder="1" applyAlignment="1">
      <alignment horizontal="center" vertical="center"/>
    </xf>
    <xf numFmtId="0" fontId="36" fillId="29" borderId="62" xfId="0" applyFont="1" applyFill="1" applyBorder="1" applyAlignment="1">
      <alignment horizontal="center" vertical="center"/>
    </xf>
    <xf numFmtId="0" fontId="36" fillId="29" borderId="100" xfId="0" applyFont="1" applyFill="1" applyBorder="1" applyAlignment="1">
      <alignment horizontal="center" vertical="center"/>
    </xf>
    <xf numFmtId="0" fontId="36" fillId="29" borderId="22" xfId="0" applyFont="1" applyFill="1" applyBorder="1" applyAlignment="1">
      <alignment horizontal="center" vertical="center"/>
    </xf>
    <xf numFmtId="0" fontId="36" fillId="29" borderId="0" xfId="0" applyFont="1" applyFill="1" applyBorder="1" applyAlignment="1">
      <alignment horizontal="center" vertical="center"/>
    </xf>
    <xf numFmtId="0" fontId="36" fillId="29" borderId="23" xfId="0" applyFont="1" applyFill="1" applyBorder="1" applyAlignment="1">
      <alignment horizontal="center" vertical="center"/>
    </xf>
    <xf numFmtId="0" fontId="36" fillId="29" borderId="108" xfId="0" applyFont="1" applyFill="1" applyBorder="1" applyAlignment="1">
      <alignment horizontal="center" vertical="center"/>
    </xf>
    <xf numFmtId="0" fontId="36" fillId="29" borderId="101" xfId="0" applyFont="1" applyFill="1" applyBorder="1" applyAlignment="1">
      <alignment horizontal="center" vertical="center"/>
    </xf>
    <xf numFmtId="0" fontId="36" fillId="29" borderId="109" xfId="0" applyFont="1" applyFill="1" applyBorder="1" applyAlignment="1">
      <alignment horizontal="center" vertical="center"/>
    </xf>
    <xf numFmtId="0" fontId="36" fillId="29" borderId="65" xfId="0" applyFont="1" applyFill="1" applyBorder="1" applyAlignment="1">
      <alignment horizontal="center" vertical="center" wrapText="1"/>
    </xf>
    <xf numFmtId="0" fontId="36" fillId="29" borderId="66" xfId="0" applyFont="1" applyFill="1" applyBorder="1" applyAlignment="1">
      <alignment horizontal="center" vertical="center" wrapText="1"/>
    </xf>
    <xf numFmtId="0" fontId="36" fillId="29" borderId="38" xfId="0" applyFont="1" applyFill="1" applyBorder="1" applyAlignment="1">
      <alignment horizontal="center" vertical="center" wrapText="1"/>
    </xf>
    <xf numFmtId="0" fontId="36" fillId="29" borderId="73" xfId="0" applyFont="1" applyFill="1" applyBorder="1" applyAlignment="1">
      <alignment horizontal="center" vertical="center" wrapText="1"/>
    </xf>
    <xf numFmtId="0" fontId="36" fillId="29" borderId="103" xfId="0" applyFont="1" applyFill="1" applyBorder="1" applyAlignment="1">
      <alignment horizontal="center" vertical="center" wrapText="1"/>
    </xf>
    <xf numFmtId="0" fontId="36" fillId="29" borderId="104" xfId="0" applyFont="1" applyFill="1" applyBorder="1" applyAlignment="1">
      <alignment horizontal="center" vertical="center" wrapText="1"/>
    </xf>
    <xf numFmtId="0" fontId="36" fillId="29" borderId="107" xfId="0" applyFont="1" applyFill="1" applyBorder="1" applyAlignment="1">
      <alignment horizontal="center" vertical="center" wrapText="1"/>
    </xf>
    <xf numFmtId="0" fontId="36" fillId="29" borderId="22" xfId="0" applyFont="1" applyFill="1" applyBorder="1" applyAlignment="1">
      <alignment horizontal="center" vertical="center" wrapText="1"/>
    </xf>
    <xf numFmtId="0" fontId="36" fillId="29" borderId="108" xfId="0" applyFont="1" applyFill="1" applyBorder="1" applyAlignment="1">
      <alignment horizontal="center" vertical="center" wrapText="1"/>
    </xf>
    <xf numFmtId="0" fontId="36" fillId="29" borderId="47" xfId="0" applyFont="1" applyFill="1" applyBorder="1" applyAlignment="1">
      <alignment horizontal="center" vertical="center" wrapText="1"/>
    </xf>
    <xf numFmtId="0" fontId="36" fillId="29" borderId="17" xfId="0" applyFont="1" applyFill="1" applyBorder="1" applyAlignment="1">
      <alignment horizontal="center" vertical="center" wrapText="1"/>
    </xf>
    <xf numFmtId="0" fontId="36" fillId="29" borderId="76" xfId="0" applyFont="1" applyFill="1" applyBorder="1" applyAlignment="1">
      <alignment horizontal="center" vertical="center" wrapText="1"/>
    </xf>
    <xf numFmtId="0" fontId="36" fillId="29" borderId="83" xfId="0" applyFont="1" applyFill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36" fillId="29" borderId="171" xfId="0" applyFont="1" applyFill="1" applyBorder="1" applyAlignment="1">
      <alignment horizontal="center" vertical="center" wrapText="1"/>
    </xf>
    <xf numFmtId="0" fontId="36" fillId="29" borderId="166" xfId="0" applyFont="1" applyFill="1" applyBorder="1" applyAlignment="1">
      <alignment horizontal="center" vertical="center" wrapText="1"/>
    </xf>
    <xf numFmtId="0" fontId="36" fillId="29" borderId="9" xfId="0" applyFont="1" applyFill="1" applyBorder="1" applyAlignment="1">
      <alignment horizontal="center" vertical="center" wrapText="1"/>
    </xf>
    <xf numFmtId="0" fontId="36" fillId="29" borderId="27" xfId="0" applyFont="1" applyFill="1" applyBorder="1" applyAlignment="1">
      <alignment horizontal="center" vertical="center" wrapText="1"/>
    </xf>
    <xf numFmtId="0" fontId="36" fillId="29" borderId="153" xfId="0" applyFont="1" applyFill="1" applyBorder="1" applyAlignment="1">
      <alignment horizontal="center" vertical="center" wrapText="1"/>
    </xf>
    <xf numFmtId="0" fontId="36" fillId="29" borderId="129" xfId="0" applyFont="1" applyFill="1" applyBorder="1" applyAlignment="1">
      <alignment horizontal="center" vertical="center" wrapText="1"/>
    </xf>
    <xf numFmtId="0" fontId="36" fillId="29" borderId="165" xfId="0" applyFont="1" applyFill="1" applyBorder="1" applyAlignment="1">
      <alignment horizontal="center" vertical="center" wrapText="1"/>
    </xf>
    <xf numFmtId="0" fontId="0" fillId="29" borderId="61" xfId="0" applyFill="1" applyBorder="1" applyAlignment="1">
      <alignment horizontal="center" vertical="center" wrapText="1"/>
    </xf>
    <xf numFmtId="0" fontId="0" fillId="29" borderId="62" xfId="0" applyFill="1" applyBorder="1" applyAlignment="1">
      <alignment horizontal="center" vertical="center" wrapText="1"/>
    </xf>
    <xf numFmtId="0" fontId="0" fillId="29" borderId="63" xfId="0" applyFill="1" applyBorder="1" applyAlignment="1">
      <alignment horizontal="center" vertical="center" wrapText="1"/>
    </xf>
    <xf numFmtId="0" fontId="0" fillId="29" borderId="95" xfId="0" applyFill="1" applyBorder="1" applyAlignment="1">
      <alignment horizontal="center" vertical="center" wrapText="1"/>
    </xf>
    <xf numFmtId="0" fontId="0" fillId="29" borderId="0" xfId="0" applyFill="1" applyBorder="1" applyAlignment="1">
      <alignment horizontal="center" vertical="center" wrapText="1"/>
    </xf>
    <xf numFmtId="0" fontId="0" fillId="29" borderId="96" xfId="0" applyFill="1" applyBorder="1" applyAlignment="1">
      <alignment horizontal="center" vertical="center" wrapText="1"/>
    </xf>
    <xf numFmtId="0" fontId="0" fillId="29" borderId="128" xfId="0" applyFill="1" applyBorder="1" applyAlignment="1">
      <alignment horizontal="center" vertical="center" wrapText="1"/>
    </xf>
    <xf numFmtId="0" fontId="0" fillId="29" borderId="101" xfId="0" applyFill="1" applyBorder="1" applyAlignment="1">
      <alignment horizontal="center" vertical="center" wrapText="1"/>
    </xf>
    <xf numFmtId="0" fontId="0" fillId="29" borderId="130" xfId="0" applyFill="1" applyBorder="1" applyAlignment="1">
      <alignment horizontal="center" vertical="center" wrapText="1"/>
    </xf>
    <xf numFmtId="0" fontId="0" fillId="29" borderId="144" xfId="0" applyFill="1" applyBorder="1" applyAlignment="1">
      <alignment horizontal="center" vertical="center"/>
    </xf>
    <xf numFmtId="0" fontId="0" fillId="29" borderId="150" xfId="0" applyFill="1" applyBorder="1" applyAlignment="1">
      <alignment horizontal="center" vertical="center"/>
    </xf>
    <xf numFmtId="0" fontId="0" fillId="29" borderId="147" xfId="0" applyFill="1" applyBorder="1" applyAlignment="1">
      <alignment horizontal="center" vertical="center"/>
    </xf>
    <xf numFmtId="0" fontId="0" fillId="29" borderId="140" xfId="0" applyFill="1" applyBorder="1" applyAlignment="1">
      <alignment horizontal="center" vertical="center"/>
    </xf>
    <xf numFmtId="0" fontId="0" fillId="30" borderId="9" xfId="0" applyFill="1" applyBorder="1" applyAlignment="1">
      <alignment horizontal="center" vertical="center"/>
    </xf>
    <xf numFmtId="0" fontId="0" fillId="30" borderId="96" xfId="0" applyFill="1" applyBorder="1" applyAlignment="1">
      <alignment horizontal="center" vertical="center"/>
    </xf>
    <xf numFmtId="0" fontId="33" fillId="29" borderId="70" xfId="0" applyFont="1" applyFill="1" applyBorder="1" applyAlignment="1">
      <alignment horizontal="center" vertical="center"/>
    </xf>
    <xf numFmtId="0" fontId="33" fillId="29" borderId="71" xfId="0" applyFont="1" applyFill="1" applyBorder="1" applyAlignment="1">
      <alignment horizontal="center" vertical="center"/>
    </xf>
    <xf numFmtId="0" fontId="33" fillId="29" borderId="72" xfId="0" applyFont="1" applyFill="1" applyBorder="1" applyAlignment="1">
      <alignment horizontal="center" vertical="center"/>
    </xf>
    <xf numFmtId="0" fontId="0" fillId="29" borderId="146" xfId="0" applyFill="1" applyBorder="1" applyAlignment="1">
      <alignment horizontal="center" vertical="center" wrapText="1"/>
    </xf>
    <xf numFmtId="0" fontId="0" fillId="29" borderId="57" xfId="0" applyFill="1" applyBorder="1" applyAlignment="1">
      <alignment horizontal="center" vertical="center"/>
    </xf>
    <xf numFmtId="0" fontId="0" fillId="29" borderId="18" xfId="0" applyFill="1" applyBorder="1" applyAlignment="1">
      <alignment horizontal="center" vertical="center"/>
    </xf>
    <xf numFmtId="0" fontId="0" fillId="29" borderId="15" xfId="0" applyFill="1" applyBorder="1" applyAlignment="1">
      <alignment horizontal="center" vertical="center"/>
    </xf>
    <xf numFmtId="0" fontId="0" fillId="29" borderId="152" xfId="0" applyFill="1" applyBorder="1" applyAlignment="1">
      <alignment horizontal="center" vertical="center" wrapText="1"/>
    </xf>
    <xf numFmtId="0" fontId="0" fillId="29" borderId="9" xfId="0" applyFill="1" applyBorder="1" applyAlignment="1">
      <alignment horizontal="center" vertical="center"/>
    </xf>
    <xf numFmtId="0" fontId="0" fillId="29" borderId="96" xfId="0" applyFill="1" applyBorder="1" applyAlignment="1">
      <alignment horizontal="center" vertical="center"/>
    </xf>
    <xf numFmtId="0" fontId="0" fillId="29" borderId="153" xfId="0" applyFill="1" applyBorder="1" applyAlignment="1">
      <alignment horizontal="center" vertical="center"/>
    </xf>
    <xf numFmtId="0" fontId="0" fillId="29" borderId="130" xfId="0" applyFill="1" applyBorder="1" applyAlignment="1">
      <alignment horizontal="center" vertical="center"/>
    </xf>
    <xf numFmtId="0" fontId="36" fillId="29" borderId="100" xfId="0" applyFont="1" applyFill="1" applyBorder="1" applyAlignment="1">
      <alignment horizontal="center" vertical="center" wrapText="1"/>
    </xf>
    <xf numFmtId="0" fontId="36" fillId="29" borderId="23" xfId="0" applyFont="1" applyFill="1" applyBorder="1" applyAlignment="1">
      <alignment horizontal="center" vertical="center" wrapText="1"/>
    </xf>
    <xf numFmtId="0" fontId="36" fillId="29" borderId="109" xfId="0" applyFont="1" applyFill="1" applyBorder="1" applyAlignment="1">
      <alignment horizontal="center" vertical="center" wrapText="1"/>
    </xf>
    <xf numFmtId="0" fontId="36" fillId="29" borderId="61" xfId="0" applyFont="1" applyFill="1" applyBorder="1" applyAlignment="1">
      <alignment horizontal="center" vertical="center" wrapText="1"/>
    </xf>
    <xf numFmtId="0" fontId="36" fillId="29" borderId="95" xfId="0" applyFont="1" applyFill="1" applyBorder="1" applyAlignment="1">
      <alignment horizontal="center" vertical="center" wrapText="1"/>
    </xf>
    <xf numFmtId="0" fontId="0" fillId="29" borderId="64" xfId="0" applyFill="1" applyBorder="1" applyAlignment="1">
      <alignment horizontal="center" vertical="center"/>
    </xf>
    <xf numFmtId="0" fontId="0" fillId="29" borderId="58" xfId="0" applyFont="1" applyFill="1" applyBorder="1" applyAlignment="1">
      <alignment horizontal="center" vertical="center"/>
    </xf>
    <xf numFmtId="0" fontId="0" fillId="29" borderId="47" xfId="0" applyFont="1" applyFill="1" applyBorder="1" applyAlignment="1">
      <alignment horizontal="center" vertical="center"/>
    </xf>
    <xf numFmtId="0" fontId="0" fillId="29" borderId="48" xfId="0" applyFont="1" applyFill="1" applyBorder="1" applyAlignment="1">
      <alignment horizontal="center" vertical="center"/>
    </xf>
    <xf numFmtId="0" fontId="0" fillId="29" borderId="58" xfId="0" applyFill="1" applyBorder="1" applyAlignment="1">
      <alignment horizontal="center" vertical="center" wrapText="1"/>
    </xf>
    <xf numFmtId="0" fontId="0" fillId="29" borderId="65" xfId="0" applyFill="1" applyBorder="1" applyAlignment="1">
      <alignment horizontal="center" vertical="center" wrapText="1"/>
    </xf>
    <xf numFmtId="0" fontId="0" fillId="29" borderId="67" xfId="0" applyFill="1" applyBorder="1" applyAlignment="1">
      <alignment horizontal="center" vertical="center" wrapText="1"/>
    </xf>
    <xf numFmtId="0" fontId="0" fillId="29" borderId="68" xfId="0" applyFill="1" applyBorder="1" applyAlignment="1">
      <alignment horizontal="center" vertical="center" wrapText="1"/>
    </xf>
    <xf numFmtId="0" fontId="0" fillId="29" borderId="65" xfId="0" applyFont="1" applyFill="1" applyBorder="1" applyAlignment="1">
      <alignment horizontal="center" vertical="center"/>
    </xf>
    <xf numFmtId="0" fontId="0" fillId="29" borderId="67" xfId="0" applyFont="1" applyFill="1" applyBorder="1" applyAlignment="1">
      <alignment horizontal="center" vertical="center"/>
    </xf>
    <xf numFmtId="0" fontId="0" fillId="29" borderId="68" xfId="0" applyFont="1" applyFill="1" applyBorder="1" applyAlignment="1">
      <alignment horizontal="center" vertical="center"/>
    </xf>
    <xf numFmtId="0" fontId="0" fillId="0" borderId="66" xfId="0" applyFont="1" applyBorder="1" applyAlignment="1" applyProtection="1">
      <alignment horizontal="center" vertical="center"/>
      <protection locked="0"/>
    </xf>
    <xf numFmtId="0" fontId="0" fillId="0" borderId="69" xfId="0" applyFont="1" applyBorder="1" applyAlignment="1" applyProtection="1">
      <alignment horizontal="center" vertical="center"/>
      <protection locked="0"/>
    </xf>
    <xf numFmtId="0" fontId="0" fillId="29" borderId="74" xfId="0" applyFill="1" applyBorder="1" applyAlignment="1">
      <alignment horizontal="center" vertical="center" wrapText="1"/>
    </xf>
    <xf numFmtId="0" fontId="0" fillId="29" borderId="38" xfId="0" applyFill="1" applyBorder="1" applyAlignment="1">
      <alignment horizontal="center" vertical="center" wrapText="1"/>
    </xf>
    <xf numFmtId="0" fontId="0" fillId="0" borderId="66" xfId="0" applyBorder="1" applyAlignment="1" applyProtection="1">
      <alignment horizontal="center" vertical="center"/>
      <protection locked="0"/>
    </xf>
    <xf numFmtId="0" fontId="0" fillId="0" borderId="73" xfId="0" applyBorder="1" applyAlignment="1" applyProtection="1">
      <alignment horizontal="center" vertical="center"/>
      <protection locked="0"/>
    </xf>
    <xf numFmtId="0" fontId="0" fillId="0" borderId="69" xfId="0" applyBorder="1" applyAlignment="1" applyProtection="1">
      <alignment horizontal="center" vertical="center"/>
      <protection locked="0"/>
    </xf>
    <xf numFmtId="0" fontId="0" fillId="29" borderId="47" xfId="0" applyFill="1" applyBorder="1" applyAlignment="1">
      <alignment horizontal="center" vertical="center" wrapText="1"/>
    </xf>
    <xf numFmtId="0" fontId="0" fillId="29" borderId="4" xfId="0" applyFill="1" applyBorder="1" applyAlignment="1">
      <alignment horizontal="center" vertical="center" wrapText="1"/>
    </xf>
    <xf numFmtId="0" fontId="0" fillId="29" borderId="48" xfId="0" applyFill="1" applyBorder="1" applyAlignment="1">
      <alignment horizontal="center" vertical="center" wrapText="1"/>
    </xf>
    <xf numFmtId="0" fontId="0" fillId="29" borderId="50" xfId="0" applyFill="1" applyBorder="1" applyAlignment="1">
      <alignment horizontal="center" vertical="center" wrapText="1"/>
    </xf>
    <xf numFmtId="0" fontId="0" fillId="29" borderId="46" xfId="0" applyFill="1" applyBorder="1" applyAlignment="1">
      <alignment horizontal="center" vertical="center" wrapText="1"/>
    </xf>
    <xf numFmtId="0" fontId="0" fillId="29" borderId="49" xfId="0" applyFill="1" applyBorder="1" applyAlignment="1">
      <alignment horizontal="center" vertical="center" wrapText="1"/>
    </xf>
    <xf numFmtId="0" fontId="0" fillId="29" borderId="59" xfId="0" applyFill="1" applyBorder="1" applyAlignment="1">
      <alignment horizontal="center" vertical="center"/>
    </xf>
    <xf numFmtId="0" fontId="0" fillId="29" borderId="59" xfId="0" applyFont="1" applyFill="1" applyBorder="1" applyAlignment="1">
      <alignment horizontal="center" vertical="center"/>
    </xf>
    <xf numFmtId="0" fontId="0" fillId="29" borderId="60" xfId="0" applyFont="1" applyFill="1" applyBorder="1" applyAlignment="1">
      <alignment horizontal="center" vertical="center"/>
    </xf>
    <xf numFmtId="0" fontId="34" fillId="29" borderId="47" xfId="0" applyFont="1" applyFill="1" applyBorder="1" applyAlignment="1">
      <alignment horizontal="center" vertical="center" wrapText="1"/>
    </xf>
    <xf numFmtId="0" fontId="34" fillId="29" borderId="17" xfId="0" applyFont="1" applyFill="1" applyBorder="1" applyAlignment="1">
      <alignment horizontal="center" vertical="center" wrapText="1"/>
    </xf>
    <xf numFmtId="0" fontId="34" fillId="29" borderId="76" xfId="0" applyFont="1" applyFill="1" applyBorder="1" applyAlignment="1">
      <alignment horizontal="center" vertical="center" wrapText="1"/>
    </xf>
    <xf numFmtId="0" fontId="34" fillId="29" borderId="83" xfId="0" applyFont="1" applyFill="1" applyBorder="1" applyAlignment="1">
      <alignment horizontal="center" vertical="center" wrapText="1"/>
    </xf>
    <xf numFmtId="0" fontId="34" fillId="29" borderId="48" xfId="0" applyFont="1" applyFill="1" applyBorder="1" applyAlignment="1">
      <alignment horizontal="center" vertical="center" wrapText="1"/>
    </xf>
    <xf numFmtId="0" fontId="34" fillId="29" borderId="81" xfId="0" applyFont="1" applyFill="1" applyBorder="1" applyAlignment="1">
      <alignment horizontal="center" vertical="center" wrapText="1"/>
    </xf>
    <xf numFmtId="0" fontId="34" fillId="29" borderId="77" xfId="0" applyFont="1" applyFill="1" applyBorder="1" applyAlignment="1">
      <alignment horizontal="center" vertical="center" wrapText="1"/>
    </xf>
    <xf numFmtId="0" fontId="34" fillId="29" borderId="84" xfId="0" applyFont="1" applyFill="1" applyBorder="1" applyAlignment="1">
      <alignment horizontal="center" vertical="center" wrapText="1"/>
    </xf>
    <xf numFmtId="0" fontId="36" fillId="29" borderId="47" xfId="0" applyFont="1" applyFill="1" applyBorder="1" applyAlignment="1">
      <alignment horizontal="center" vertical="center"/>
    </xf>
    <xf numFmtId="0" fontId="36" fillId="29" borderId="17" xfId="0" applyFont="1" applyFill="1" applyBorder="1" applyAlignment="1">
      <alignment horizontal="center" vertical="center"/>
    </xf>
    <xf numFmtId="0" fontId="36" fillId="29" borderId="76" xfId="0" applyFont="1" applyFill="1" applyBorder="1" applyAlignment="1">
      <alignment horizontal="center" vertical="center"/>
    </xf>
    <xf numFmtId="0" fontId="36" fillId="29" borderId="83" xfId="0" applyFont="1" applyFill="1" applyBorder="1" applyAlignment="1">
      <alignment horizontal="center" vertical="center"/>
    </xf>
    <xf numFmtId="0" fontId="0" fillId="29" borderId="148" xfId="0" applyFill="1" applyBorder="1" applyAlignment="1">
      <alignment horizontal="center" vertical="center"/>
    </xf>
    <xf numFmtId="0" fontId="0" fillId="29" borderId="141" xfId="0" applyFill="1" applyBorder="1" applyAlignment="1">
      <alignment horizontal="center" vertical="center"/>
    </xf>
    <xf numFmtId="0" fontId="0" fillId="29" borderId="142" xfId="0" applyFill="1" applyBorder="1" applyAlignment="1">
      <alignment horizontal="center" vertical="center"/>
    </xf>
    <xf numFmtId="0" fontId="0" fillId="29" borderId="151" xfId="0" applyFill="1" applyBorder="1" applyAlignment="1">
      <alignment horizontal="center" vertical="center"/>
    </xf>
    <xf numFmtId="0" fontId="0" fillId="29" borderId="58" xfId="0" applyFill="1" applyBorder="1" applyAlignment="1">
      <alignment horizontal="center" vertical="center"/>
    </xf>
    <xf numFmtId="0" fontId="0" fillId="29" borderId="65" xfId="0" applyFill="1" applyBorder="1" applyAlignment="1">
      <alignment horizontal="center" vertical="center"/>
    </xf>
    <xf numFmtId="0" fontId="0" fillId="29" borderId="67" xfId="0" applyFill="1" applyBorder="1" applyAlignment="1">
      <alignment horizontal="center" vertical="center"/>
    </xf>
    <xf numFmtId="0" fontId="0" fillId="29" borderId="68" xfId="0" applyFill="1" applyBorder="1" applyAlignment="1">
      <alignment horizontal="center" vertical="center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68" xfId="0" applyBorder="1" applyAlignment="1" applyProtection="1">
      <alignment horizontal="center" vertical="center"/>
      <protection locked="0"/>
    </xf>
    <xf numFmtId="0" fontId="0" fillId="29" borderId="174" xfId="0" applyFill="1" applyBorder="1" applyAlignment="1">
      <alignment horizontal="center" vertical="center"/>
    </xf>
    <xf numFmtId="0" fontId="0" fillId="29" borderId="175" xfId="0" applyFill="1" applyBorder="1" applyAlignment="1">
      <alignment horizontal="center" vertical="center"/>
    </xf>
    <xf numFmtId="0" fontId="0" fillId="29" borderId="110" xfId="0" applyFill="1" applyBorder="1" applyAlignment="1">
      <alignment horizontal="center" vertical="center"/>
    </xf>
    <xf numFmtId="0" fontId="0" fillId="29" borderId="115" xfId="0" applyFill="1" applyBorder="1" applyAlignment="1">
      <alignment horizontal="center" vertical="center"/>
    </xf>
    <xf numFmtId="0" fontId="34" fillId="29" borderId="131" xfId="0" applyFont="1" applyFill="1" applyBorder="1" applyAlignment="1">
      <alignment horizontal="center" vertical="top" wrapText="1"/>
    </xf>
    <xf numFmtId="0" fontId="34" fillId="29" borderId="133" xfId="0" applyFont="1" applyFill="1" applyBorder="1" applyAlignment="1">
      <alignment horizontal="center" vertical="top" wrapText="1"/>
    </xf>
    <xf numFmtId="0" fontId="34" fillId="29" borderId="132" xfId="0" applyFont="1" applyFill="1" applyBorder="1" applyAlignment="1">
      <alignment horizontal="center" vertical="top" wrapText="1"/>
    </xf>
    <xf numFmtId="0" fontId="0" fillId="29" borderId="13" xfId="0" applyFill="1" applyBorder="1" applyAlignment="1">
      <alignment horizontal="center" vertical="center"/>
    </xf>
    <xf numFmtId="0" fontId="0" fillId="29" borderId="75" xfId="0" applyFill="1" applyBorder="1" applyAlignment="1">
      <alignment horizontal="center" vertical="center"/>
    </xf>
    <xf numFmtId="0" fontId="0" fillId="29" borderId="125" xfId="0" applyFill="1" applyBorder="1" applyAlignment="1">
      <alignment horizontal="center" vertical="center"/>
    </xf>
    <xf numFmtId="0" fontId="0" fillId="29" borderId="110" xfId="0" applyFill="1" applyBorder="1" applyAlignment="1">
      <alignment horizontal="center" vertical="center" wrapText="1"/>
    </xf>
    <xf numFmtId="0" fontId="0" fillId="29" borderId="133" xfId="0" applyFill="1" applyBorder="1" applyAlignment="1">
      <alignment horizontal="center" vertical="center" wrapText="1"/>
    </xf>
    <xf numFmtId="0" fontId="0" fillId="29" borderId="115" xfId="0" applyFill="1" applyBorder="1" applyAlignment="1">
      <alignment horizontal="center" vertical="center" wrapText="1"/>
    </xf>
    <xf numFmtId="0" fontId="0" fillId="29" borderId="47" xfId="0" applyFill="1" applyBorder="1" applyAlignment="1">
      <alignment horizontal="center" vertical="center"/>
    </xf>
    <xf numFmtId="0" fontId="0" fillId="29" borderId="122" xfId="0" applyFill="1" applyBorder="1" applyAlignment="1">
      <alignment horizontal="center" vertical="center"/>
    </xf>
    <xf numFmtId="0" fontId="0" fillId="29" borderId="123" xfId="0" applyFill="1" applyBorder="1" applyAlignment="1">
      <alignment horizontal="center" vertical="center" wrapText="1"/>
    </xf>
    <xf numFmtId="0" fontId="0" fillId="29" borderId="10" xfId="0" applyFill="1" applyBorder="1" applyAlignment="1">
      <alignment horizontal="center" vertical="center" wrapText="1"/>
    </xf>
    <xf numFmtId="0" fontId="0" fillId="29" borderId="73" xfId="0" applyFill="1" applyBorder="1" applyAlignment="1">
      <alignment horizontal="center" vertical="center" wrapText="1"/>
    </xf>
    <xf numFmtId="0" fontId="0" fillId="29" borderId="121" xfId="0" applyFill="1" applyBorder="1" applyAlignment="1">
      <alignment horizontal="center" vertical="center" wrapText="1"/>
    </xf>
    <xf numFmtId="0" fontId="0" fillId="29" borderId="84" xfId="0" applyFill="1" applyBorder="1" applyAlignment="1">
      <alignment horizontal="center" vertical="center" wrapText="1"/>
    </xf>
    <xf numFmtId="0" fontId="0" fillId="29" borderId="103" xfId="0" applyFill="1" applyBorder="1" applyAlignment="1">
      <alignment horizontal="center" vertical="center" wrapText="1"/>
    </xf>
    <xf numFmtId="0" fontId="0" fillId="29" borderId="137" xfId="0" applyFill="1" applyBorder="1" applyAlignment="1">
      <alignment horizontal="center" vertical="center"/>
    </xf>
    <xf numFmtId="0" fontId="0" fillId="29" borderId="138" xfId="0" applyFill="1" applyBorder="1" applyAlignment="1">
      <alignment horizontal="center" vertical="center"/>
    </xf>
    <xf numFmtId="0" fontId="0" fillId="29" borderId="124" xfId="0" applyFill="1" applyBorder="1" applyAlignment="1">
      <alignment horizontal="center" vertical="center"/>
    </xf>
    <xf numFmtId="0" fontId="0" fillId="29" borderId="116" xfId="0" applyFill="1" applyBorder="1" applyAlignment="1">
      <alignment horizontal="center" vertical="center"/>
    </xf>
    <xf numFmtId="0" fontId="0" fillId="29" borderId="64" xfId="0" applyFill="1" applyBorder="1" applyAlignment="1">
      <alignment horizontal="center" vertical="center" wrapText="1"/>
    </xf>
    <xf numFmtId="0" fontId="0" fillId="29" borderId="27" xfId="0" applyFill="1" applyBorder="1" applyAlignment="1">
      <alignment horizontal="center" vertical="center" wrapText="1"/>
    </xf>
    <xf numFmtId="0" fontId="0" fillId="29" borderId="129" xfId="0" applyFill="1" applyBorder="1" applyAlignment="1">
      <alignment horizontal="center" vertical="center" wrapText="1"/>
    </xf>
    <xf numFmtId="0" fontId="0" fillId="29" borderId="0" xfId="0" applyFill="1" applyBorder="1" applyAlignment="1">
      <alignment horizontal="center" vertical="center"/>
    </xf>
    <xf numFmtId="0" fontId="0" fillId="29" borderId="101" xfId="0" applyFill="1" applyBorder="1" applyAlignment="1">
      <alignment horizontal="center" vertical="center"/>
    </xf>
    <xf numFmtId="0" fontId="0" fillId="29" borderId="27" xfId="0" applyFill="1" applyBorder="1" applyAlignment="1">
      <alignment horizontal="center" vertical="center"/>
    </xf>
    <xf numFmtId="0" fontId="0" fillId="29" borderId="129" xfId="0" applyFill="1" applyBorder="1" applyAlignment="1">
      <alignment horizontal="center" vertical="center"/>
    </xf>
    <xf numFmtId="0" fontId="0" fillId="29" borderId="78" xfId="0" applyFill="1" applyBorder="1" applyAlignment="1">
      <alignment horizontal="center" vertical="center"/>
    </xf>
    <xf numFmtId="0" fontId="0" fillId="29" borderId="126" xfId="0" applyFill="1" applyBorder="1" applyAlignment="1">
      <alignment horizontal="center" vertical="center"/>
    </xf>
    <xf numFmtId="0" fontId="0" fillId="29" borderId="135" xfId="0" applyFill="1" applyBorder="1" applyAlignment="1">
      <alignment horizontal="center" vertical="center"/>
    </xf>
    <xf numFmtId="0" fontId="0" fillId="29" borderId="76" xfId="0" applyFill="1" applyBorder="1" applyAlignment="1">
      <alignment horizontal="center" vertical="center"/>
    </xf>
    <xf numFmtId="0" fontId="36" fillId="29" borderId="162" xfId="0" applyFont="1" applyFill="1" applyBorder="1" applyAlignment="1">
      <alignment horizontal="center" vertical="center" wrapText="1"/>
    </xf>
    <xf numFmtId="0" fontId="36" fillId="29" borderId="155" xfId="0" applyFont="1" applyFill="1" applyBorder="1" applyAlignment="1">
      <alignment horizontal="center" vertical="center" wrapText="1"/>
    </xf>
    <xf numFmtId="0" fontId="0" fillId="0" borderId="85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29" borderId="70" xfId="0" applyFill="1" applyBorder="1" applyAlignment="1">
      <alignment horizontal="center" vertical="center"/>
    </xf>
    <xf numFmtId="0" fontId="0" fillId="29" borderId="71" xfId="0" applyFill="1" applyBorder="1" applyAlignment="1">
      <alignment horizontal="center" vertical="center"/>
    </xf>
    <xf numFmtId="0" fontId="0" fillId="29" borderId="118" xfId="0" applyFill="1" applyBorder="1" applyAlignment="1">
      <alignment horizontal="center" vertical="center"/>
    </xf>
    <xf numFmtId="0" fontId="40" fillId="2" borderId="95" xfId="0" applyFont="1" applyFill="1" applyBorder="1" applyAlignment="1">
      <alignment horizontal="center" vertical="center" textRotation="90" wrapText="1"/>
    </xf>
    <xf numFmtId="0" fontId="40" fillId="2" borderId="95" xfId="0" applyFont="1" applyFill="1" applyBorder="1" applyAlignment="1">
      <alignment horizontal="center" vertical="center" textRotation="90"/>
    </xf>
    <xf numFmtId="0" fontId="0" fillId="30" borderId="154" xfId="0" applyFill="1" applyBorder="1" applyAlignment="1">
      <alignment horizontal="center" vertical="center"/>
    </xf>
    <xf numFmtId="0" fontId="0" fillId="30" borderId="149" xfId="0" applyFill="1" applyBorder="1" applyAlignment="1">
      <alignment horizontal="center" vertical="center"/>
    </xf>
    <xf numFmtId="0" fontId="0" fillId="30" borderId="93" xfId="0" applyFill="1" applyBorder="1" applyAlignment="1">
      <alignment horizontal="center" vertical="center"/>
    </xf>
    <xf numFmtId="0" fontId="0" fillId="30" borderId="94" xfId="0" applyFill="1" applyBorder="1" applyAlignment="1">
      <alignment horizontal="center" vertical="center"/>
    </xf>
    <xf numFmtId="0" fontId="40" fillId="2" borderId="0" xfId="0" applyFont="1" applyFill="1" applyBorder="1" applyAlignment="1">
      <alignment horizontal="center" vertical="center" textRotation="90" wrapText="1"/>
    </xf>
    <xf numFmtId="0" fontId="40" fillId="2" borderId="0" xfId="0" applyFont="1" applyFill="1" applyBorder="1" applyAlignment="1">
      <alignment horizontal="center" vertical="center" textRotation="90"/>
    </xf>
    <xf numFmtId="0" fontId="0" fillId="29" borderId="79" xfId="0" applyFill="1" applyBorder="1" applyAlignment="1">
      <alignment horizontal="center" vertical="center"/>
    </xf>
    <xf numFmtId="0" fontId="36" fillId="29" borderId="161" xfId="0" applyFont="1" applyFill="1" applyBorder="1" applyAlignment="1">
      <alignment horizontal="center" vertical="center" wrapText="1"/>
    </xf>
    <xf numFmtId="0" fontId="36" fillId="29" borderId="0" xfId="0" applyFont="1" applyFill="1" applyBorder="1" applyAlignment="1">
      <alignment horizontal="center" vertical="center" wrapText="1"/>
    </xf>
    <xf numFmtId="0" fontId="36" fillId="29" borderId="101" xfId="0" applyFont="1" applyFill="1" applyBorder="1" applyAlignment="1">
      <alignment horizontal="center" vertical="center" wrapText="1"/>
    </xf>
    <xf numFmtId="0" fontId="36" fillId="29" borderId="62" xfId="0" applyFont="1" applyFill="1" applyBorder="1" applyAlignment="1">
      <alignment horizontal="center" vertical="center" wrapText="1"/>
    </xf>
    <xf numFmtId="0" fontId="1" fillId="29" borderId="61" xfId="0" applyFont="1" applyFill="1" applyBorder="1" applyAlignment="1" applyProtection="1">
      <alignment horizontal="center" vertical="center"/>
    </xf>
    <xf numFmtId="0" fontId="1" fillId="29" borderId="62" xfId="0" applyFont="1" applyFill="1" applyBorder="1" applyAlignment="1" applyProtection="1">
      <alignment horizontal="center" vertical="center"/>
    </xf>
    <xf numFmtId="0" fontId="1" fillId="29" borderId="63" xfId="0" applyFont="1" applyFill="1" applyBorder="1" applyAlignment="1" applyProtection="1">
      <alignment horizontal="center" vertical="center"/>
    </xf>
    <xf numFmtId="0" fontId="0" fillId="29" borderId="110" xfId="0" applyFill="1" applyBorder="1" applyAlignment="1" applyProtection="1">
      <alignment horizontal="center" vertical="center"/>
    </xf>
    <xf numFmtId="0" fontId="0" fillId="29" borderId="115" xfId="0" applyFill="1" applyBorder="1" applyAlignment="1" applyProtection="1">
      <alignment horizontal="center" vertical="center"/>
    </xf>
    <xf numFmtId="0" fontId="0" fillId="29" borderId="92" xfId="0" applyFill="1" applyBorder="1" applyAlignment="1" applyProtection="1">
      <alignment horizontal="center" vertical="center"/>
    </xf>
    <xf numFmtId="0" fontId="0" fillId="29" borderId="93" xfId="0" applyFill="1" applyBorder="1" applyAlignment="1" applyProtection="1">
      <alignment horizontal="center" vertical="center"/>
    </xf>
    <xf numFmtId="0" fontId="0" fillId="29" borderId="61" xfId="0" applyFill="1" applyBorder="1" applyAlignment="1" applyProtection="1">
      <alignment horizontal="center" vertical="center"/>
    </xf>
    <xf numFmtId="0" fontId="0" fillId="29" borderId="62" xfId="0" applyFill="1" applyBorder="1" applyAlignment="1" applyProtection="1">
      <alignment horizontal="center" vertical="center"/>
    </xf>
    <xf numFmtId="0" fontId="0" fillId="29" borderId="63" xfId="0" applyFill="1" applyBorder="1" applyAlignment="1" applyProtection="1">
      <alignment horizontal="center" vertical="center"/>
    </xf>
    <xf numFmtId="0" fontId="0" fillId="29" borderId="136" xfId="0" applyFill="1" applyBorder="1" applyAlignment="1" applyProtection="1">
      <alignment horizontal="center" vertical="center" wrapText="1"/>
    </xf>
    <xf numFmtId="0" fontId="0" fillId="29" borderId="17" xfId="0" applyFill="1" applyBorder="1" applyAlignment="1" applyProtection="1">
      <alignment horizontal="center" vertical="center" wrapText="1"/>
    </xf>
    <xf numFmtId="0" fontId="0" fillId="29" borderId="136" xfId="0" applyFill="1" applyBorder="1" applyAlignment="1" applyProtection="1">
      <alignment horizontal="center" vertical="center"/>
    </xf>
    <xf numFmtId="0" fontId="0" fillId="29" borderId="17" xfId="0" applyFill="1" applyBorder="1" applyAlignment="1" applyProtection="1">
      <alignment horizontal="center" vertical="center"/>
    </xf>
    <xf numFmtId="0" fontId="0" fillId="29" borderId="139" xfId="0" applyFill="1" applyBorder="1" applyAlignment="1" applyProtection="1">
      <alignment horizontal="center" vertical="center"/>
    </xf>
    <xf numFmtId="0" fontId="0" fillId="29" borderId="81" xfId="0" applyFill="1" applyBorder="1" applyAlignment="1" applyProtection="1">
      <alignment horizontal="center" vertical="center"/>
    </xf>
    <xf numFmtId="0" fontId="0" fillId="29" borderId="86" xfId="0" applyFill="1" applyBorder="1" applyAlignment="1" applyProtection="1">
      <alignment horizontal="center" vertical="center"/>
    </xf>
    <xf numFmtId="0" fontId="0" fillId="29" borderId="98" xfId="0" applyFill="1" applyBorder="1" applyAlignment="1" applyProtection="1">
      <alignment horizontal="center" vertical="center"/>
    </xf>
    <xf numFmtId="0" fontId="0" fillId="29" borderId="117" xfId="0" applyFill="1" applyBorder="1" applyAlignment="1" applyProtection="1">
      <alignment horizontal="center" vertical="center"/>
    </xf>
    <xf numFmtId="0" fontId="0" fillId="29" borderId="169" xfId="0" applyFill="1" applyBorder="1" applyAlignment="1" applyProtection="1">
      <alignment horizontal="center" vertical="center"/>
    </xf>
    <xf numFmtId="0" fontId="0" fillId="29" borderId="89" xfId="0" applyFill="1" applyBorder="1" applyAlignment="1" applyProtection="1">
      <alignment horizontal="center" vertical="center"/>
    </xf>
    <xf numFmtId="0" fontId="0" fillId="29" borderId="99" xfId="0" applyFill="1" applyBorder="1" applyAlignment="1" applyProtection="1">
      <alignment horizontal="center" vertical="center"/>
    </xf>
    <xf numFmtId="0" fontId="0" fillId="29" borderId="172" xfId="0" applyFill="1" applyBorder="1" applyAlignment="1" applyProtection="1">
      <alignment horizontal="center" vertical="center"/>
    </xf>
    <xf numFmtId="0" fontId="0" fillId="29" borderId="168" xfId="0" applyFill="1" applyBorder="1" applyAlignment="1" applyProtection="1">
      <alignment horizontal="center" vertical="center"/>
    </xf>
    <xf numFmtId="0" fontId="0" fillId="29" borderId="5" xfId="0" applyFill="1" applyBorder="1" applyAlignment="1" applyProtection="1">
      <alignment horizontal="center" vertical="center"/>
    </xf>
    <xf numFmtId="0" fontId="0" fillId="29" borderId="167" xfId="0" applyFill="1" applyBorder="1" applyAlignment="1" applyProtection="1">
      <alignment horizontal="center" vertical="center"/>
    </xf>
    <xf numFmtId="0" fontId="0" fillId="29" borderId="75" xfId="0" applyFill="1" applyBorder="1" applyAlignment="1" applyProtection="1">
      <alignment horizontal="center" vertical="center"/>
    </xf>
    <xf numFmtId="0" fontId="0" fillId="29" borderId="125" xfId="0" applyFill="1" applyBorder="1" applyAlignment="1" applyProtection="1">
      <alignment horizontal="center" vertical="center"/>
    </xf>
    <xf numFmtId="0" fontId="0" fillId="29" borderId="78" xfId="0" applyFill="1" applyBorder="1" applyAlignment="1" applyProtection="1">
      <alignment horizontal="center" vertical="center"/>
    </xf>
    <xf numFmtId="0" fontId="0" fillId="29" borderId="79" xfId="0" applyFill="1" applyBorder="1" applyAlignment="1" applyProtection="1">
      <alignment horizontal="center" vertical="center"/>
    </xf>
    <xf numFmtId="0" fontId="0" fillId="29" borderId="126" xfId="0" applyFill="1" applyBorder="1" applyAlignment="1" applyProtection="1">
      <alignment horizontal="center" vertical="center"/>
    </xf>
    <xf numFmtId="0" fontId="0" fillId="29" borderId="76" xfId="0" applyFill="1" applyBorder="1" applyAlignment="1" applyProtection="1">
      <alignment horizontal="center" vertical="center"/>
    </xf>
    <xf numFmtId="0" fontId="0" fillId="29" borderId="116" xfId="0" applyFill="1" applyBorder="1" applyAlignment="1" applyProtection="1">
      <alignment horizontal="center" vertical="center"/>
    </xf>
    <xf numFmtId="0" fontId="0" fillId="29" borderId="57" xfId="0" applyFill="1" applyBorder="1" applyAlignment="1" applyProtection="1">
      <alignment horizontal="center" vertical="center"/>
    </xf>
    <xf numFmtId="0" fontId="0" fillId="29" borderId="13" xfId="0" applyFill="1" applyBorder="1" applyAlignment="1" applyProtection="1">
      <alignment horizontal="center" vertical="center"/>
    </xf>
    <xf numFmtId="0" fontId="0" fillId="29" borderId="18" xfId="0" applyFill="1" applyBorder="1" applyAlignment="1" applyProtection="1">
      <alignment horizontal="center" vertical="center"/>
    </xf>
    <xf numFmtId="0" fontId="0" fillId="29" borderId="135" xfId="0" applyFill="1" applyBorder="1" applyAlignment="1" applyProtection="1">
      <alignment horizontal="center" vertical="center"/>
    </xf>
    <xf numFmtId="0" fontId="0" fillId="29" borderId="124" xfId="0" applyFill="1" applyBorder="1" applyAlignment="1" applyProtection="1">
      <alignment horizontal="center" vertical="center"/>
    </xf>
    <xf numFmtId="0" fontId="0" fillId="29" borderId="110" xfId="0" applyFill="1" applyBorder="1" applyAlignment="1" applyProtection="1">
      <alignment horizontal="center" vertical="center" wrapText="1"/>
    </xf>
    <xf numFmtId="0" fontId="0" fillId="29" borderId="133" xfId="0" applyFill="1" applyBorder="1" applyAlignment="1" applyProtection="1">
      <alignment horizontal="center" vertical="center" wrapText="1"/>
    </xf>
    <xf numFmtId="0" fontId="0" fillId="29" borderId="115" xfId="0" applyFill="1" applyBorder="1" applyAlignment="1" applyProtection="1">
      <alignment horizontal="center" vertical="center" wrapText="1"/>
    </xf>
    <xf numFmtId="0" fontId="0" fillId="29" borderId="61" xfId="0" applyFill="1" applyBorder="1" applyAlignment="1" applyProtection="1">
      <alignment horizontal="center" vertical="center" wrapText="1"/>
    </xf>
    <xf numFmtId="0" fontId="0" fillId="29" borderId="62" xfId="0" applyFill="1" applyBorder="1" applyAlignment="1" applyProtection="1">
      <alignment horizontal="center" vertical="center" wrapText="1"/>
    </xf>
    <xf numFmtId="0" fontId="0" fillId="29" borderId="95" xfId="0" applyFill="1" applyBorder="1" applyAlignment="1" applyProtection="1">
      <alignment horizontal="center" vertical="center" wrapText="1"/>
    </xf>
    <xf numFmtId="0" fontId="0" fillId="29" borderId="0" xfId="0" applyFill="1" applyBorder="1" applyAlignment="1" applyProtection="1">
      <alignment horizontal="center" vertical="center" wrapText="1"/>
    </xf>
    <xf numFmtId="0" fontId="0" fillId="29" borderId="128" xfId="0" applyFill="1" applyBorder="1" applyAlignment="1" applyProtection="1">
      <alignment horizontal="center" vertical="center" wrapText="1"/>
    </xf>
    <xf numFmtId="0" fontId="0" fillId="29" borderId="101" xfId="0" applyFill="1" applyBorder="1" applyAlignment="1" applyProtection="1">
      <alignment horizontal="center" vertical="center" wrapText="1"/>
    </xf>
    <xf numFmtId="0" fontId="34" fillId="29" borderId="131" xfId="0" applyFont="1" applyFill="1" applyBorder="1" applyAlignment="1" applyProtection="1">
      <alignment horizontal="center" vertical="top" wrapText="1"/>
    </xf>
    <xf numFmtId="0" fontId="34" fillId="29" borderId="133" xfId="0" applyFont="1" applyFill="1" applyBorder="1" applyAlignment="1" applyProtection="1">
      <alignment horizontal="center" vertical="top" wrapText="1"/>
    </xf>
    <xf numFmtId="0" fontId="34" fillId="29" borderId="132" xfId="0" applyFont="1" applyFill="1" applyBorder="1" applyAlignment="1" applyProtection="1">
      <alignment horizontal="center" vertical="top" wrapText="1"/>
    </xf>
    <xf numFmtId="0" fontId="0" fillId="29" borderId="63" xfId="0" applyFill="1" applyBorder="1" applyAlignment="1" applyProtection="1">
      <alignment horizontal="center" vertical="center" wrapText="1"/>
    </xf>
    <xf numFmtId="0" fontId="0" fillId="29" borderId="96" xfId="0" applyFill="1" applyBorder="1" applyAlignment="1" applyProtection="1">
      <alignment horizontal="center" vertical="center" wrapText="1"/>
    </xf>
    <xf numFmtId="0" fontId="0" fillId="29" borderId="130" xfId="0" applyFill="1" applyBorder="1" applyAlignment="1" applyProtection="1">
      <alignment horizontal="center" vertical="center" wrapText="1"/>
    </xf>
    <xf numFmtId="0" fontId="0" fillId="29" borderId="0" xfId="0" applyFill="1" applyBorder="1" applyAlignment="1" applyProtection="1">
      <alignment horizontal="center" vertical="center"/>
    </xf>
    <xf numFmtId="0" fontId="0" fillId="29" borderId="101" xfId="0" applyFill="1" applyBorder="1" applyAlignment="1" applyProtection="1">
      <alignment horizontal="center" vertical="center"/>
    </xf>
    <xf numFmtId="0" fontId="0" fillId="29" borderId="27" xfId="0" applyFill="1" applyBorder="1" applyAlignment="1" applyProtection="1">
      <alignment horizontal="center" vertical="center"/>
    </xf>
    <xf numFmtId="0" fontId="0" fillId="29" borderId="129" xfId="0" applyFill="1" applyBorder="1" applyAlignment="1" applyProtection="1">
      <alignment horizontal="center" vertical="center"/>
    </xf>
    <xf numFmtId="0" fontId="0" fillId="29" borderId="103" xfId="0" applyFill="1" applyBorder="1" applyAlignment="1" applyProtection="1">
      <alignment horizontal="center" vertical="center" wrapText="1"/>
    </xf>
    <xf numFmtId="0" fontId="0" fillId="29" borderId="155" xfId="0" applyFill="1" applyBorder="1" applyAlignment="1" applyProtection="1">
      <alignment horizontal="center" vertical="center"/>
    </xf>
    <xf numFmtId="0" fontId="0" fillId="29" borderId="103" xfId="0" applyFill="1" applyBorder="1" applyAlignment="1" applyProtection="1">
      <alignment horizontal="center" vertical="center"/>
    </xf>
    <xf numFmtId="0" fontId="0" fillId="29" borderId="137" xfId="0" applyFill="1" applyBorder="1" applyAlignment="1" applyProtection="1">
      <alignment horizontal="center" vertical="center"/>
    </xf>
    <xf numFmtId="0" fontId="0" fillId="29" borderId="138" xfId="0" applyFill="1" applyBorder="1" applyAlignment="1" applyProtection="1">
      <alignment horizontal="center" vertical="center"/>
    </xf>
    <xf numFmtId="0" fontId="0" fillId="29" borderId="70" xfId="0" applyFill="1" applyBorder="1" applyAlignment="1" applyProtection="1">
      <alignment horizontal="center" vertical="center"/>
    </xf>
    <xf numFmtId="0" fontId="0" fillId="29" borderId="71" xfId="0" applyFill="1" applyBorder="1" applyAlignment="1" applyProtection="1">
      <alignment horizontal="center" vertical="center"/>
    </xf>
    <xf numFmtId="0" fontId="0" fillId="29" borderId="118" xfId="0" applyFill="1" applyBorder="1" applyAlignment="1" applyProtection="1">
      <alignment horizontal="center" vertical="center"/>
    </xf>
    <xf numFmtId="0" fontId="0" fillId="29" borderId="58" xfId="0" applyFill="1" applyBorder="1" applyAlignment="1" applyProtection="1">
      <alignment horizontal="center" vertical="center"/>
    </xf>
    <xf numFmtId="0" fontId="0" fillId="29" borderId="65" xfId="0" applyFill="1" applyBorder="1" applyAlignment="1" applyProtection="1">
      <alignment horizontal="center" vertical="center"/>
    </xf>
    <xf numFmtId="0" fontId="0" fillId="29" borderId="47" xfId="0" applyFill="1" applyBorder="1" applyAlignment="1" applyProtection="1">
      <alignment horizontal="center" vertical="center"/>
    </xf>
    <xf numFmtId="0" fontId="0" fillId="29" borderId="122" xfId="0" applyFill="1" applyBorder="1" applyAlignment="1" applyProtection="1">
      <alignment horizontal="center" vertical="center"/>
    </xf>
    <xf numFmtId="0" fontId="0" fillId="29" borderId="123" xfId="0" applyFill="1" applyBorder="1" applyAlignment="1" applyProtection="1">
      <alignment horizontal="center" vertical="center" wrapText="1"/>
    </xf>
    <xf numFmtId="0" fontId="0" fillId="29" borderId="48" xfId="0" applyFill="1" applyBorder="1" applyAlignment="1" applyProtection="1">
      <alignment horizontal="center" vertical="center" wrapText="1"/>
    </xf>
    <xf numFmtId="0" fontId="0" fillId="29" borderId="10" xfId="0" applyFill="1" applyBorder="1" applyAlignment="1" applyProtection="1">
      <alignment horizontal="center" vertical="center" wrapText="1"/>
    </xf>
    <xf numFmtId="0" fontId="0" fillId="29" borderId="73" xfId="0" applyFill="1" applyBorder="1" applyAlignment="1" applyProtection="1">
      <alignment horizontal="center" vertical="center" wrapText="1"/>
    </xf>
    <xf numFmtId="0" fontId="0" fillId="29" borderId="121" xfId="0" applyFill="1" applyBorder="1" applyAlignment="1" applyProtection="1">
      <alignment horizontal="center" vertical="center" wrapText="1"/>
    </xf>
    <xf numFmtId="0" fontId="0" fillId="29" borderId="84" xfId="0" applyFill="1" applyBorder="1" applyAlignment="1" applyProtection="1">
      <alignment horizontal="center" vertical="center" wrapText="1"/>
    </xf>
    <xf numFmtId="0" fontId="0" fillId="29" borderId="64" xfId="0" applyFill="1" applyBorder="1" applyAlignment="1" applyProtection="1">
      <alignment horizontal="center" vertical="center" wrapText="1"/>
    </xf>
    <xf numFmtId="0" fontId="0" fillId="29" borderId="27" xfId="0" applyFill="1" applyBorder="1" applyAlignment="1" applyProtection="1">
      <alignment horizontal="center" vertical="center" wrapText="1"/>
    </xf>
    <xf numFmtId="0" fontId="0" fillId="29" borderId="129" xfId="0" applyFill="1" applyBorder="1" applyAlignment="1" applyProtection="1">
      <alignment horizontal="center" vertical="center" wrapText="1"/>
    </xf>
    <xf numFmtId="0" fontId="33" fillId="29" borderId="70" xfId="0" applyFont="1" applyFill="1" applyBorder="1" applyAlignment="1" applyProtection="1">
      <alignment horizontal="center" vertical="center"/>
    </xf>
    <xf numFmtId="0" fontId="33" fillId="29" borderId="71" xfId="0" applyFont="1" applyFill="1" applyBorder="1" applyAlignment="1" applyProtection="1">
      <alignment horizontal="center" vertical="center"/>
    </xf>
    <xf numFmtId="0" fontId="33" fillId="29" borderId="72" xfId="0" applyFont="1" applyFill="1" applyBorder="1" applyAlignment="1" applyProtection="1">
      <alignment horizontal="center" vertical="center"/>
    </xf>
    <xf numFmtId="0" fontId="34" fillId="29" borderId="47" xfId="0" applyFont="1" applyFill="1" applyBorder="1" applyAlignment="1" applyProtection="1">
      <alignment horizontal="center" vertical="center" wrapText="1"/>
    </xf>
    <xf numFmtId="0" fontId="34" fillId="29" borderId="17" xfId="0" applyFont="1" applyFill="1" applyBorder="1" applyAlignment="1" applyProtection="1">
      <alignment horizontal="center" vertical="center" wrapText="1"/>
    </xf>
    <xf numFmtId="0" fontId="34" fillId="29" borderId="76" xfId="0" applyFont="1" applyFill="1" applyBorder="1" applyAlignment="1" applyProtection="1">
      <alignment horizontal="center" vertical="center" wrapText="1"/>
    </xf>
    <xf numFmtId="0" fontId="34" fillId="29" borderId="83" xfId="0" applyFont="1" applyFill="1" applyBorder="1" applyAlignment="1" applyProtection="1">
      <alignment horizontal="center" vertical="center" wrapText="1"/>
    </xf>
    <xf numFmtId="0" fontId="34" fillId="29" borderId="48" xfId="0" applyFont="1" applyFill="1" applyBorder="1" applyAlignment="1" applyProtection="1">
      <alignment horizontal="center" vertical="center" wrapText="1"/>
    </xf>
    <xf numFmtId="0" fontId="34" fillId="29" borderId="81" xfId="0" applyFont="1" applyFill="1" applyBorder="1" applyAlignment="1" applyProtection="1">
      <alignment horizontal="center" vertical="center" wrapText="1"/>
    </xf>
    <xf numFmtId="0" fontId="34" fillId="29" borderId="77" xfId="0" applyFont="1" applyFill="1" applyBorder="1" applyAlignment="1" applyProtection="1">
      <alignment horizontal="center" vertical="center" wrapText="1"/>
    </xf>
    <xf numFmtId="0" fontId="34" fillId="29" borderId="84" xfId="0" applyFont="1" applyFill="1" applyBorder="1" applyAlignment="1" applyProtection="1">
      <alignment horizontal="center" vertical="center" wrapText="1"/>
    </xf>
    <xf numFmtId="0" fontId="36" fillId="29" borderId="61" xfId="0" applyFont="1" applyFill="1" applyBorder="1" applyAlignment="1" applyProtection="1">
      <alignment horizontal="center" vertical="center" wrapText="1"/>
    </xf>
    <xf numFmtId="0" fontId="36" fillId="29" borderId="100" xfId="0" applyFont="1" applyFill="1" applyBorder="1" applyAlignment="1" applyProtection="1">
      <alignment horizontal="center" vertical="center" wrapText="1"/>
    </xf>
    <xf numFmtId="0" fontId="36" fillId="29" borderId="95" xfId="0" applyFont="1" applyFill="1" applyBorder="1" applyAlignment="1" applyProtection="1">
      <alignment horizontal="center" vertical="center" wrapText="1"/>
    </xf>
    <xf numFmtId="0" fontId="36" fillId="29" borderId="23" xfId="0" applyFont="1" applyFill="1" applyBorder="1" applyAlignment="1" applyProtection="1">
      <alignment horizontal="center" vertical="center" wrapText="1"/>
    </xf>
    <xf numFmtId="0" fontId="36" fillId="29" borderId="65" xfId="0" applyFont="1" applyFill="1" applyBorder="1" applyAlignment="1" applyProtection="1">
      <alignment horizontal="center" vertical="center" wrapText="1"/>
    </xf>
    <xf numFmtId="0" fontId="36" fillId="29" borderId="66" xfId="0" applyFont="1" applyFill="1" applyBorder="1" applyAlignment="1" applyProtection="1">
      <alignment horizontal="center" vertical="center" wrapText="1"/>
    </xf>
    <xf numFmtId="0" fontId="36" fillId="29" borderId="38" xfId="0" applyFont="1" applyFill="1" applyBorder="1" applyAlignment="1" applyProtection="1">
      <alignment horizontal="center" vertical="center" wrapText="1"/>
    </xf>
    <xf numFmtId="0" fontId="36" fillId="29" borderId="73" xfId="0" applyFont="1" applyFill="1" applyBorder="1" applyAlignment="1" applyProtection="1">
      <alignment horizontal="center" vertical="center" wrapText="1"/>
    </xf>
    <xf numFmtId="0" fontId="36" fillId="29" borderId="103" xfId="0" applyFont="1" applyFill="1" applyBorder="1" applyAlignment="1" applyProtection="1">
      <alignment horizontal="center" vertical="center" wrapText="1"/>
    </xf>
    <xf numFmtId="0" fontId="36" fillId="29" borderId="104" xfId="0" applyFont="1" applyFill="1" applyBorder="1" applyAlignment="1" applyProtection="1">
      <alignment horizontal="center" vertical="center" wrapText="1"/>
    </xf>
    <xf numFmtId="0" fontId="0" fillId="29" borderId="20" xfId="0" applyFill="1" applyBorder="1" applyAlignment="1" applyProtection="1">
      <alignment horizontal="center" vertical="center"/>
    </xf>
    <xf numFmtId="0" fontId="0" fillId="29" borderId="97" xfId="0" applyFill="1" applyBorder="1" applyAlignment="1" applyProtection="1">
      <alignment horizontal="center" vertical="center"/>
    </xf>
    <xf numFmtId="0" fontId="36" fillId="29" borderId="161" xfId="0" applyFont="1" applyFill="1" applyBorder="1" applyAlignment="1" applyProtection="1">
      <alignment horizontal="center" vertical="center" wrapText="1"/>
    </xf>
    <xf numFmtId="0" fontId="36" fillId="29" borderId="166" xfId="0" applyFont="1" applyFill="1" applyBorder="1" applyAlignment="1" applyProtection="1">
      <alignment horizontal="center" vertical="center" wrapText="1"/>
    </xf>
    <xf numFmtId="0" fontId="36" fillId="29" borderId="0" xfId="0" applyFont="1" applyFill="1" applyBorder="1" applyAlignment="1" applyProtection="1">
      <alignment horizontal="center" vertical="center" wrapText="1"/>
    </xf>
    <xf numFmtId="0" fontId="36" fillId="29" borderId="27" xfId="0" applyFont="1" applyFill="1" applyBorder="1" applyAlignment="1" applyProtection="1">
      <alignment horizontal="center" vertical="center" wrapText="1"/>
    </xf>
    <xf numFmtId="0" fontId="36" fillId="29" borderId="101" xfId="0" applyFont="1" applyFill="1" applyBorder="1" applyAlignment="1" applyProtection="1">
      <alignment horizontal="center" vertical="center" wrapText="1"/>
    </xf>
    <xf numFmtId="0" fontId="36" fillId="29" borderId="129" xfId="0" applyFont="1" applyFill="1" applyBorder="1" applyAlignment="1" applyProtection="1">
      <alignment horizontal="center" vertical="center" wrapText="1"/>
    </xf>
    <xf numFmtId="0" fontId="36" fillId="29" borderId="62" xfId="0" applyFont="1" applyFill="1" applyBorder="1" applyAlignment="1" applyProtection="1">
      <alignment horizontal="center" vertical="center" wrapText="1"/>
    </xf>
    <xf numFmtId="0" fontId="36" fillId="29" borderId="165" xfId="0" applyFont="1" applyFill="1" applyBorder="1" applyAlignment="1" applyProtection="1">
      <alignment horizontal="center" vertical="center" wrapText="1"/>
    </xf>
    <xf numFmtId="0" fontId="36" fillId="29" borderId="22" xfId="0" applyFont="1" applyFill="1" applyBorder="1" applyAlignment="1" applyProtection="1">
      <alignment horizontal="center" vertical="center" wrapText="1"/>
    </xf>
    <xf numFmtId="0" fontId="36" fillId="29" borderId="108" xfId="0" applyFont="1" applyFill="1" applyBorder="1" applyAlignment="1" applyProtection="1">
      <alignment horizontal="center" vertical="center" wrapText="1"/>
    </xf>
    <xf numFmtId="0" fontId="36" fillId="29" borderId="162" xfId="0" applyFont="1" applyFill="1" applyBorder="1" applyAlignment="1" applyProtection="1">
      <alignment horizontal="center" vertical="center" wrapText="1"/>
    </xf>
    <xf numFmtId="0" fontId="36" fillId="29" borderId="155" xfId="0" applyFont="1" applyFill="1" applyBorder="1" applyAlignment="1" applyProtection="1">
      <alignment horizontal="center" vertical="center" wrapText="1"/>
    </xf>
    <xf numFmtId="0" fontId="36" fillId="29" borderId="109" xfId="0" applyFont="1" applyFill="1" applyBorder="1" applyAlignment="1" applyProtection="1">
      <alignment horizontal="center" vertical="center" wrapText="1"/>
    </xf>
    <xf numFmtId="0" fontId="32" fillId="29" borderId="70" xfId="0" applyFont="1" applyFill="1" applyBorder="1" applyAlignment="1" applyProtection="1">
      <alignment horizontal="center" vertical="center"/>
    </xf>
    <xf numFmtId="0" fontId="32" fillId="29" borderId="71" xfId="0" applyFont="1" applyFill="1" applyBorder="1" applyAlignment="1" applyProtection="1">
      <alignment horizontal="center" vertical="center"/>
    </xf>
    <xf numFmtId="0" fontId="32" fillId="29" borderId="72" xfId="0" applyFont="1" applyFill="1" applyBorder="1" applyAlignment="1" applyProtection="1">
      <alignment horizontal="center" vertical="center"/>
    </xf>
    <xf numFmtId="0" fontId="36" fillId="29" borderId="46" xfId="0" applyFont="1" applyFill="1" applyBorder="1" applyAlignment="1" applyProtection="1">
      <alignment horizontal="center" vertical="center"/>
    </xf>
    <xf numFmtId="0" fontId="36" fillId="29" borderId="57" xfId="0" applyFont="1" applyFill="1" applyBorder="1" applyAlignment="1" applyProtection="1">
      <alignment horizontal="center" vertical="center"/>
    </xf>
    <xf numFmtId="0" fontId="36" fillId="29" borderId="75" xfId="0" applyFont="1" applyFill="1" applyBorder="1" applyAlignment="1" applyProtection="1">
      <alignment horizontal="center" vertical="center"/>
    </xf>
    <xf numFmtId="0" fontId="36" fillId="29" borderId="82" xfId="0" applyFont="1" applyFill="1" applyBorder="1" applyAlignment="1" applyProtection="1">
      <alignment horizontal="center" vertical="center"/>
    </xf>
    <xf numFmtId="0" fontId="36" fillId="29" borderId="107" xfId="0" applyFont="1" applyFill="1" applyBorder="1" applyAlignment="1" applyProtection="1">
      <alignment horizontal="center" vertical="center"/>
    </xf>
    <xf numFmtId="0" fontId="36" fillId="29" borderId="62" xfId="0" applyFont="1" applyFill="1" applyBorder="1" applyAlignment="1" applyProtection="1">
      <alignment horizontal="center" vertical="center"/>
    </xf>
    <xf numFmtId="0" fontId="36" fillId="29" borderId="100" xfId="0" applyFont="1" applyFill="1" applyBorder="1" applyAlignment="1" applyProtection="1">
      <alignment horizontal="center" vertical="center"/>
    </xf>
    <xf numFmtId="0" fontId="36" fillId="29" borderId="22" xfId="0" applyFont="1" applyFill="1" applyBorder="1" applyAlignment="1" applyProtection="1">
      <alignment horizontal="center" vertical="center"/>
    </xf>
    <xf numFmtId="0" fontId="36" fillId="29" borderId="0" xfId="0" applyFont="1" applyFill="1" applyBorder="1" applyAlignment="1" applyProtection="1">
      <alignment horizontal="center" vertical="center"/>
    </xf>
    <xf numFmtId="0" fontId="36" fillId="29" borderId="23" xfId="0" applyFont="1" applyFill="1" applyBorder="1" applyAlignment="1" applyProtection="1">
      <alignment horizontal="center" vertical="center"/>
    </xf>
    <xf numFmtId="0" fontId="36" fillId="29" borderId="108" xfId="0" applyFont="1" applyFill="1" applyBorder="1" applyAlignment="1" applyProtection="1">
      <alignment horizontal="center" vertical="center"/>
    </xf>
    <xf numFmtId="0" fontId="36" fillId="29" borderId="101" xfId="0" applyFont="1" applyFill="1" applyBorder="1" applyAlignment="1" applyProtection="1">
      <alignment horizontal="center" vertical="center"/>
    </xf>
    <xf numFmtId="0" fontId="36" fillId="29" borderId="109" xfId="0" applyFont="1" applyFill="1" applyBorder="1" applyAlignment="1" applyProtection="1">
      <alignment horizontal="center" vertical="center"/>
    </xf>
    <xf numFmtId="0" fontId="36" fillId="29" borderId="107" xfId="0" applyFont="1" applyFill="1" applyBorder="1" applyAlignment="1" applyProtection="1">
      <alignment horizontal="center" vertical="center" wrapText="1"/>
    </xf>
    <xf numFmtId="0" fontId="36" fillId="29" borderId="47" xfId="0" applyFont="1" applyFill="1" applyBorder="1" applyAlignment="1" applyProtection="1">
      <alignment horizontal="center" vertical="center" wrapText="1"/>
    </xf>
    <xf numFmtId="0" fontId="36" fillId="29" borderId="17" xfId="0" applyFont="1" applyFill="1" applyBorder="1" applyAlignment="1" applyProtection="1">
      <alignment horizontal="center" vertical="center" wrapText="1"/>
    </xf>
    <xf numFmtId="0" fontId="36" fillId="29" borderId="76" xfId="0" applyFont="1" applyFill="1" applyBorder="1" applyAlignment="1" applyProtection="1">
      <alignment horizontal="center" vertical="center" wrapText="1"/>
    </xf>
    <xf numFmtId="0" fontId="36" fillId="29" borderId="83" xfId="0" applyFont="1" applyFill="1" applyBorder="1" applyAlignment="1" applyProtection="1">
      <alignment horizontal="center" vertical="center" wrapText="1"/>
    </xf>
    <xf numFmtId="0" fontId="36" fillId="29" borderId="171" xfId="0" applyFont="1" applyFill="1" applyBorder="1" applyAlignment="1" applyProtection="1">
      <alignment horizontal="center" vertical="center" wrapText="1"/>
    </xf>
    <xf numFmtId="0" fontId="36" fillId="29" borderId="9" xfId="0" applyFont="1" applyFill="1" applyBorder="1" applyAlignment="1" applyProtection="1">
      <alignment horizontal="center" vertical="center" wrapText="1"/>
    </xf>
    <xf numFmtId="0" fontId="36" fillId="29" borderId="153" xfId="0" applyFont="1" applyFill="1" applyBorder="1" applyAlignment="1" applyProtection="1">
      <alignment horizontal="center" vertical="center" wrapText="1"/>
    </xf>
    <xf numFmtId="0" fontId="36" fillId="29" borderId="47" xfId="0" applyFont="1" applyFill="1" applyBorder="1" applyAlignment="1" applyProtection="1">
      <alignment horizontal="center" vertical="center"/>
    </xf>
    <xf numFmtId="0" fontId="36" fillId="29" borderId="17" xfId="0" applyFont="1" applyFill="1" applyBorder="1" applyAlignment="1" applyProtection="1">
      <alignment horizontal="center" vertical="center"/>
    </xf>
    <xf numFmtId="0" fontId="36" fillId="29" borderId="76" xfId="0" applyFont="1" applyFill="1" applyBorder="1" applyAlignment="1" applyProtection="1">
      <alignment horizontal="center" vertical="center"/>
    </xf>
    <xf numFmtId="0" fontId="36" fillId="29" borderId="83" xfId="0" applyFont="1" applyFill="1" applyBorder="1" applyAlignment="1" applyProtection="1">
      <alignment horizontal="center" vertical="center"/>
    </xf>
  </cellXfs>
  <cellStyles count="57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uro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Hiperligação" xfId="56" builtinId="8"/>
    <cellStyle name="Hiperligação 2" xfId="54"/>
    <cellStyle name="Input" xfId="42"/>
    <cellStyle name="Linked Cell" xfId="43"/>
    <cellStyle name="Neutral" xfId="51"/>
    <cellStyle name="Normal" xfId="0" builtinId="0"/>
    <cellStyle name="Normal 2" xfId="6"/>
    <cellStyle name="Normal 2 2 2" xfId="3"/>
    <cellStyle name="Normal 3" xfId="2"/>
    <cellStyle name="Normal 3 2" xfId="44"/>
    <cellStyle name="Normal 4" xfId="4"/>
    <cellStyle name="Note" xfId="45"/>
    <cellStyle name="Output" xfId="46"/>
    <cellStyle name="Percentagem" xfId="1" builtinId="5"/>
    <cellStyle name="Percentagem 2" xfId="5"/>
    <cellStyle name="Percentagem 2 2" xfId="55"/>
    <cellStyle name="Percentagem 2 3" xfId="47"/>
    <cellStyle name="Percentagem 3" xfId="7"/>
    <cellStyle name="Percentagem 3 2" xfId="48"/>
    <cellStyle name="Percentagem 4" xfId="52"/>
    <cellStyle name="Title" xfId="49"/>
    <cellStyle name="Vírgula 2" xfId="53"/>
    <cellStyle name="Warning Text" xfId="50"/>
  </cellStyles>
  <dxfs count="330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006600"/>
      <color rgb="FF00FF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7567667119983067E-2"/>
          <c:y val="0.17997858073921044"/>
          <c:w val="0.90075350183969549"/>
          <c:h val="0.68832552459295859"/>
        </c:manualLayout>
      </c:layout>
      <c:pie3DChart>
        <c:varyColors val="1"/>
        <c:ser>
          <c:idx val="0"/>
          <c:order val="0"/>
          <c:tx>
            <c:strRef>
              <c:f>'Consumos medidos'!$O$29:$P$29</c:f>
              <c:strCache>
                <c:ptCount val="1"/>
                <c:pt idx="0">
                  <c:v>Media diária semana</c:v>
                </c:pt>
              </c:strCache>
            </c:strRef>
          </c:tx>
          <c:dPt>
            <c:idx val="0"/>
            <c:bubble3D val="0"/>
            <c:spPr>
              <a:solidFill>
                <a:schemeClr val="tx2"/>
              </a:solidFill>
            </c:spPr>
          </c:dPt>
          <c:dPt>
            <c:idx val="1"/>
            <c:bubble3D val="0"/>
            <c:spPr>
              <a:solidFill>
                <a:srgbClr val="FF0000"/>
              </a:solidFill>
            </c:spPr>
          </c:dPt>
          <c:dPt>
            <c:idx val="2"/>
            <c:bubble3D val="0"/>
            <c:spPr>
              <a:solidFill>
                <a:srgbClr val="FFFF0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'Consumos medidos'!$Q$19:$S$19</c:f>
              <c:strCache>
                <c:ptCount val="3"/>
                <c:pt idx="0">
                  <c:v>Horas  Vazio</c:v>
                </c:pt>
                <c:pt idx="1">
                  <c:v>Horas Ponta</c:v>
                </c:pt>
                <c:pt idx="2">
                  <c:v>Horas Cheia</c:v>
                </c:pt>
              </c:strCache>
            </c:strRef>
          </c:cat>
          <c:val>
            <c:numRef>
              <c:f>'Consumos medidos'!$Q$29:$S$29</c:f>
              <c:numCache>
                <c:formatCode>General</c:formatCode>
                <c:ptCount val="3"/>
                <c:pt idx="0">
                  <c:v>39.4</c:v>
                </c:pt>
                <c:pt idx="1">
                  <c:v>33.6</c:v>
                </c:pt>
                <c:pt idx="2">
                  <c:v>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t"/>
      <c:layout>
        <c:manualLayout>
          <c:xMode val="edge"/>
          <c:yMode val="edge"/>
          <c:x val="0.8280626044371997"/>
          <c:y val="0.14557182495232091"/>
          <c:w val="0.16221457729902164"/>
          <c:h val="0.76719174692376213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566" l="0.70000000000000062" r="0.70000000000000062" t="0.7500000000000056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256762</xdr:colOff>
      <xdr:row>32</xdr:row>
      <xdr:rowOff>8282</xdr:rowOff>
    </xdr:from>
    <xdr:to>
      <xdr:col>16</xdr:col>
      <xdr:colOff>704022</xdr:colOff>
      <xdr:row>43</xdr:row>
      <xdr:rowOff>149087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5"/>
  <sheetViews>
    <sheetView showGridLines="0" topLeftCell="J1" zoomScale="115" zoomScaleNormal="115" workbookViewId="0">
      <selection activeCell="S2" sqref="S2"/>
    </sheetView>
  </sheetViews>
  <sheetFormatPr defaultRowHeight="15" x14ac:dyDescent="0.25"/>
  <cols>
    <col min="1" max="1" width="4.42578125" customWidth="1"/>
    <col min="2" max="2" width="11.28515625" bestFit="1" customWidth="1"/>
    <col min="8" max="8" width="19.42578125" customWidth="1"/>
    <col min="9" max="9" width="14" customWidth="1"/>
    <col min="10" max="10" width="13.28515625" customWidth="1"/>
    <col min="11" max="11" width="15.140625" bestFit="1" customWidth="1"/>
    <col min="12" max="12" width="15" bestFit="1" customWidth="1"/>
    <col min="13" max="13" width="15.28515625" customWidth="1"/>
    <col min="14" max="14" width="11.7109375" bestFit="1" customWidth="1"/>
    <col min="15" max="15" width="16.140625" bestFit="1" customWidth="1"/>
    <col min="16" max="16" width="10" customWidth="1"/>
    <col min="17" max="17" width="12" bestFit="1" customWidth="1"/>
    <col min="18" max="18" width="11.85546875" bestFit="1" customWidth="1"/>
    <col min="19" max="19" width="11.42578125" bestFit="1" customWidth="1"/>
  </cols>
  <sheetData>
    <row r="1" spans="1:20" ht="15.75" thickBot="1" x14ac:dyDescent="0.3"/>
    <row r="2" spans="1:20" ht="150.75" thickBot="1" x14ac:dyDescent="0.3">
      <c r="B2" s="269" t="s">
        <v>40</v>
      </c>
      <c r="C2" s="270"/>
      <c r="D2" s="270"/>
      <c r="E2" s="271"/>
      <c r="F2" s="25"/>
      <c r="G2" s="25"/>
      <c r="H2" s="16" t="s">
        <v>32</v>
      </c>
      <c r="I2" s="26" t="str">
        <f>B2</f>
        <v>Quadro Geral Anexo - Funcionamento Normal 8h-18h</v>
      </c>
      <c r="J2" s="26" t="s">
        <v>41</v>
      </c>
      <c r="K2" s="272" t="s">
        <v>42</v>
      </c>
      <c r="L2" s="273"/>
    </row>
    <row r="3" spans="1:20" ht="15.75" thickBot="1" x14ac:dyDescent="0.3">
      <c r="H3" s="14" t="s">
        <v>28</v>
      </c>
      <c r="I3" s="15"/>
      <c r="J3" s="18"/>
      <c r="K3" t="s">
        <v>32</v>
      </c>
      <c r="L3" t="s">
        <v>33</v>
      </c>
      <c r="O3" s="19" t="s">
        <v>43</v>
      </c>
    </row>
    <row r="4" spans="1:20" ht="15.75" thickBot="1" x14ac:dyDescent="0.3">
      <c r="A4" t="s">
        <v>3</v>
      </c>
      <c r="B4" t="s">
        <v>0</v>
      </c>
      <c r="C4" t="s">
        <v>1</v>
      </c>
      <c r="D4" t="s">
        <v>2</v>
      </c>
      <c r="E4" t="s">
        <v>30</v>
      </c>
      <c r="F4" t="s">
        <v>31</v>
      </c>
      <c r="H4" s="7" t="s">
        <v>13</v>
      </c>
      <c r="I4" s="8" t="str">
        <f t="shared" ref="I4:I27" si="0">IFERROR(AVERAGEIFS($D$5:$D$479,$F$5:$F$479,$H$2,$E$5:$E$479,H4)/1000,"")</f>
        <v/>
      </c>
      <c r="J4" s="8">
        <f>$I$33</f>
        <v>6.4938363981481491</v>
      </c>
      <c r="K4" s="8">
        <f>$Q$29/$Q$28</f>
        <v>3.94</v>
      </c>
      <c r="L4" s="8">
        <f t="shared" ref="L4:L12" si="1">$Q$30/$Q$28</f>
        <v>3.5</v>
      </c>
      <c r="M4" s="20" t="s">
        <v>44</v>
      </c>
    </row>
    <row r="5" spans="1:20" ht="15.75" thickBot="1" x14ac:dyDescent="0.3">
      <c r="A5">
        <v>1</v>
      </c>
      <c r="B5" s="3">
        <v>40701</v>
      </c>
      <c r="C5" s="1">
        <v>0.62848379629629625</v>
      </c>
      <c r="D5">
        <v>17685.136999999999</v>
      </c>
      <c r="E5" s="4" t="s">
        <v>4</v>
      </c>
      <c r="F5" t="s">
        <v>32</v>
      </c>
      <c r="H5" s="9" t="s">
        <v>14</v>
      </c>
      <c r="I5" s="8" t="str">
        <f t="shared" si="0"/>
        <v/>
      </c>
      <c r="J5" s="8">
        <f t="shared" ref="J5:J11" si="2">$I$33</f>
        <v>6.4938363981481491</v>
      </c>
      <c r="K5" s="8">
        <f t="shared" ref="K5:K12" si="3">$Q$29/$Q$28</f>
        <v>3.94</v>
      </c>
      <c r="L5" s="8">
        <f t="shared" si="1"/>
        <v>3.5</v>
      </c>
      <c r="M5" s="20" t="s">
        <v>44</v>
      </c>
      <c r="O5" t="s">
        <v>45</v>
      </c>
      <c r="P5" t="s">
        <v>74</v>
      </c>
    </row>
    <row r="6" spans="1:20" ht="15.75" thickBot="1" x14ac:dyDescent="0.3">
      <c r="A6">
        <v>2</v>
      </c>
      <c r="B6" s="3">
        <v>40701</v>
      </c>
      <c r="C6" s="1">
        <v>0.6291782407407408</v>
      </c>
      <c r="D6">
        <v>19114.581999999999</v>
      </c>
      <c r="E6" s="4" t="s">
        <v>4</v>
      </c>
      <c r="F6" t="s">
        <v>32</v>
      </c>
      <c r="H6" s="9" t="s">
        <v>15</v>
      </c>
      <c r="I6" s="8" t="str">
        <f t="shared" si="0"/>
        <v/>
      </c>
      <c r="J6" s="8">
        <f t="shared" si="2"/>
        <v>6.4938363981481491</v>
      </c>
      <c r="K6" s="8">
        <f t="shared" si="3"/>
        <v>3.94</v>
      </c>
      <c r="L6" s="8">
        <f t="shared" si="1"/>
        <v>3.5</v>
      </c>
      <c r="M6" s="21" t="s">
        <v>46</v>
      </c>
      <c r="P6" t="s">
        <v>47</v>
      </c>
    </row>
    <row r="7" spans="1:20" ht="15.75" thickBot="1" x14ac:dyDescent="0.3">
      <c r="A7">
        <v>3</v>
      </c>
      <c r="B7" s="3">
        <v>40701</v>
      </c>
      <c r="C7" s="1">
        <v>0.62987268518518513</v>
      </c>
      <c r="D7">
        <v>15492.119000000001</v>
      </c>
      <c r="E7" s="4" t="s">
        <v>4</v>
      </c>
      <c r="F7" t="s">
        <v>32</v>
      </c>
      <c r="H7" s="9" t="s">
        <v>16</v>
      </c>
      <c r="I7" s="8" t="str">
        <f t="shared" si="0"/>
        <v/>
      </c>
      <c r="J7" s="8">
        <f t="shared" si="2"/>
        <v>6.4938363981481491</v>
      </c>
      <c r="K7" s="8">
        <f t="shared" si="3"/>
        <v>3.94</v>
      </c>
      <c r="L7" s="8">
        <f t="shared" si="1"/>
        <v>3.5</v>
      </c>
      <c r="M7" s="21" t="s">
        <v>46</v>
      </c>
      <c r="N7" s="17"/>
      <c r="O7" s="274" t="s">
        <v>48</v>
      </c>
      <c r="P7" s="274" t="s">
        <v>28</v>
      </c>
      <c r="Q7" s="275" t="s">
        <v>49</v>
      </c>
      <c r="R7" s="275"/>
      <c r="S7" s="275"/>
      <c r="T7" s="275"/>
    </row>
    <row r="8" spans="1:20" ht="15.75" thickBot="1" x14ac:dyDescent="0.3">
      <c r="A8">
        <v>4</v>
      </c>
      <c r="B8" s="3">
        <v>40701</v>
      </c>
      <c r="C8" s="1">
        <v>0.63056712962962969</v>
      </c>
      <c r="D8">
        <v>15885.199000000001</v>
      </c>
      <c r="E8" s="4" t="s">
        <v>4</v>
      </c>
      <c r="F8" t="s">
        <v>32</v>
      </c>
      <c r="H8" s="9" t="s">
        <v>17</v>
      </c>
      <c r="I8" s="8" t="str">
        <f t="shared" si="0"/>
        <v/>
      </c>
      <c r="J8" s="8">
        <f t="shared" si="2"/>
        <v>6.4938363981481491</v>
      </c>
      <c r="K8" s="8">
        <f t="shared" si="3"/>
        <v>3.94</v>
      </c>
      <c r="L8" s="8">
        <f t="shared" si="1"/>
        <v>3.5</v>
      </c>
      <c r="M8" s="21" t="s">
        <v>46</v>
      </c>
      <c r="N8" s="27" t="s">
        <v>3</v>
      </c>
      <c r="O8" s="274"/>
      <c r="P8" s="274"/>
      <c r="Q8" s="4" t="s">
        <v>50</v>
      </c>
      <c r="R8" s="4" t="s">
        <v>51</v>
      </c>
      <c r="S8" s="4" t="s">
        <v>52</v>
      </c>
      <c r="T8" s="4" t="s">
        <v>34</v>
      </c>
    </row>
    <row r="9" spans="1:20" ht="15.75" thickBot="1" x14ac:dyDescent="0.3">
      <c r="A9">
        <v>5</v>
      </c>
      <c r="B9" s="3">
        <v>40701</v>
      </c>
      <c r="C9" s="1">
        <v>0.63126157407407402</v>
      </c>
      <c r="D9">
        <v>21514.758000000002</v>
      </c>
      <c r="E9" s="4" t="s">
        <v>4</v>
      </c>
      <c r="F9" t="s">
        <v>32</v>
      </c>
      <c r="H9" s="9" t="s">
        <v>18</v>
      </c>
      <c r="I9" s="8" t="str">
        <f t="shared" si="0"/>
        <v/>
      </c>
      <c r="J9" s="8">
        <f t="shared" si="2"/>
        <v>6.4938363981481491</v>
      </c>
      <c r="K9" s="8">
        <f t="shared" si="3"/>
        <v>3.94</v>
      </c>
      <c r="L9" s="8">
        <f t="shared" si="1"/>
        <v>3.5</v>
      </c>
      <c r="M9" s="21" t="s">
        <v>46</v>
      </c>
      <c r="N9" s="27" t="s">
        <v>32</v>
      </c>
      <c r="O9" s="28">
        <v>40702</v>
      </c>
      <c r="P9" s="29">
        <v>0.41666666666666669</v>
      </c>
      <c r="Q9" s="17">
        <v>14652</v>
      </c>
      <c r="R9" s="17">
        <v>12092</v>
      </c>
      <c r="S9" s="17">
        <v>32164</v>
      </c>
      <c r="T9" s="17">
        <v>58908</v>
      </c>
    </row>
    <row r="10" spans="1:20" ht="15.75" thickBot="1" x14ac:dyDescent="0.3">
      <c r="A10">
        <v>6</v>
      </c>
      <c r="B10" s="3">
        <v>40701</v>
      </c>
      <c r="C10" s="1">
        <v>0.63195601851851857</v>
      </c>
      <c r="D10">
        <v>15640.781000000001</v>
      </c>
      <c r="E10" s="4" t="s">
        <v>4</v>
      </c>
      <c r="F10" t="s">
        <v>32</v>
      </c>
      <c r="H10" s="9" t="s">
        <v>19</v>
      </c>
      <c r="I10" s="8" t="str">
        <f t="shared" si="0"/>
        <v/>
      </c>
      <c r="J10" s="8">
        <f t="shared" si="2"/>
        <v>6.4938363981481491</v>
      </c>
      <c r="K10" s="8">
        <f t="shared" si="3"/>
        <v>3.94</v>
      </c>
      <c r="L10" s="8">
        <f t="shared" si="1"/>
        <v>3.5</v>
      </c>
      <c r="M10" s="20" t="s">
        <v>44</v>
      </c>
      <c r="N10" s="27" t="s">
        <v>32</v>
      </c>
      <c r="O10" s="28">
        <v>40703</v>
      </c>
      <c r="P10" s="29">
        <v>0.41666666666666669</v>
      </c>
      <c r="Q10" s="17">
        <v>14712</v>
      </c>
      <c r="R10" s="17">
        <v>12143</v>
      </c>
      <c r="S10" s="17">
        <v>32260</v>
      </c>
      <c r="T10" s="17">
        <v>59115</v>
      </c>
    </row>
    <row r="11" spans="1:20" ht="15.75" thickBot="1" x14ac:dyDescent="0.3">
      <c r="A11">
        <v>7</v>
      </c>
      <c r="B11" s="3">
        <v>40701</v>
      </c>
      <c r="C11" s="1">
        <v>0.6326504629629629</v>
      </c>
      <c r="D11">
        <v>16229.373</v>
      </c>
      <c r="E11" s="4" t="s">
        <v>4</v>
      </c>
      <c r="F11" t="s">
        <v>32</v>
      </c>
      <c r="H11" s="9" t="s">
        <v>20</v>
      </c>
      <c r="I11" s="8" t="str">
        <f t="shared" si="0"/>
        <v/>
      </c>
      <c r="J11" s="8">
        <f t="shared" si="2"/>
        <v>6.4938363981481491</v>
      </c>
      <c r="K11" s="8">
        <f t="shared" si="3"/>
        <v>3.94</v>
      </c>
      <c r="L11" s="8">
        <f t="shared" si="1"/>
        <v>3.5</v>
      </c>
      <c r="M11" s="20" t="s">
        <v>44</v>
      </c>
      <c r="N11" s="27" t="s">
        <v>32</v>
      </c>
      <c r="O11" s="28">
        <v>40704</v>
      </c>
      <c r="P11" s="29">
        <v>0.41666666666666669</v>
      </c>
      <c r="Q11" s="17">
        <v>14730</v>
      </c>
      <c r="R11" s="17">
        <v>12178</v>
      </c>
      <c r="S11" s="17">
        <v>32340</v>
      </c>
      <c r="T11" s="17">
        <v>59248</v>
      </c>
    </row>
    <row r="12" spans="1:20" ht="15.75" thickBot="1" x14ac:dyDescent="0.3">
      <c r="A12">
        <v>8</v>
      </c>
      <c r="B12" s="3">
        <v>40701</v>
      </c>
      <c r="C12" s="1">
        <v>0.63334490740740745</v>
      </c>
      <c r="D12">
        <v>18923.081999999999</v>
      </c>
      <c r="E12" s="4" t="s">
        <v>4</v>
      </c>
      <c r="F12" t="s">
        <v>32</v>
      </c>
      <c r="H12" s="9" t="s">
        <v>21</v>
      </c>
      <c r="I12" s="8" t="str">
        <f t="shared" si="0"/>
        <v/>
      </c>
      <c r="J12" s="8">
        <f>$I$32</f>
        <v>14.118238771823149</v>
      </c>
      <c r="K12" s="8">
        <f t="shared" si="3"/>
        <v>3.94</v>
      </c>
      <c r="L12" s="8">
        <f t="shared" si="1"/>
        <v>3.5</v>
      </c>
      <c r="M12" s="20" t="s">
        <v>44</v>
      </c>
      <c r="N12" s="30" t="s">
        <v>33</v>
      </c>
      <c r="O12" s="31">
        <v>40705</v>
      </c>
      <c r="P12" s="32">
        <v>0.41666666666666669</v>
      </c>
      <c r="Q12" s="33">
        <v>14767</v>
      </c>
      <c r="R12" s="33">
        <v>12198</v>
      </c>
      <c r="S12" s="33">
        <v>32375</v>
      </c>
      <c r="T12" s="33">
        <v>59340</v>
      </c>
    </row>
    <row r="13" spans="1:20" ht="15.75" thickBot="1" x14ac:dyDescent="0.3">
      <c r="A13">
        <v>9</v>
      </c>
      <c r="B13" s="3">
        <v>40701</v>
      </c>
      <c r="C13" s="1">
        <v>0.63403935185185178</v>
      </c>
      <c r="D13">
        <v>19651.349999999999</v>
      </c>
      <c r="E13" s="4" t="s">
        <v>4</v>
      </c>
      <c r="F13" t="s">
        <v>32</v>
      </c>
      <c r="H13" s="9" t="s">
        <v>22</v>
      </c>
      <c r="I13" s="8" t="str">
        <f t="shared" si="0"/>
        <v/>
      </c>
      <c r="J13" s="8">
        <f t="shared" ref="J13:J21" si="4">$I$32</f>
        <v>14.118238771823149</v>
      </c>
      <c r="K13" s="8">
        <f>$S$29/$S$28</f>
        <v>8.1</v>
      </c>
      <c r="L13" s="8">
        <f>$S$30/$S$28</f>
        <v>2.9</v>
      </c>
      <c r="M13" s="22" t="s">
        <v>53</v>
      </c>
      <c r="N13" s="30" t="s">
        <v>33</v>
      </c>
      <c r="O13" s="31">
        <v>40706</v>
      </c>
      <c r="P13" s="32">
        <v>0.41666666666666669</v>
      </c>
      <c r="Q13" s="33">
        <v>14800</v>
      </c>
      <c r="R13" s="33">
        <v>12211</v>
      </c>
      <c r="S13" s="33">
        <v>32398</v>
      </c>
      <c r="T13" s="33">
        <v>59409</v>
      </c>
    </row>
    <row r="14" spans="1:20" ht="15.75" thickBot="1" x14ac:dyDescent="0.3">
      <c r="A14">
        <v>10</v>
      </c>
      <c r="B14" s="3">
        <v>40701</v>
      </c>
      <c r="C14" s="1">
        <v>0.63473379629629634</v>
      </c>
      <c r="D14">
        <v>17028.16</v>
      </c>
      <c r="E14" s="4" t="s">
        <v>4</v>
      </c>
      <c r="F14" t="s">
        <v>32</v>
      </c>
      <c r="H14" s="9" t="s">
        <v>23</v>
      </c>
      <c r="I14" s="8" t="str">
        <f t="shared" si="0"/>
        <v/>
      </c>
      <c r="J14" s="8">
        <f t="shared" si="4"/>
        <v>14.118238771823149</v>
      </c>
      <c r="K14" s="8">
        <f>0.5*$S$29/$S$28+0.5*$R$29/$R$28</f>
        <v>8.25</v>
      </c>
      <c r="L14" s="8">
        <f>0.5*$S$30/$S$28+0.5*$R$30/$R$28</f>
        <v>3.5125000000000002</v>
      </c>
      <c r="M14" s="23" t="s">
        <v>54</v>
      </c>
      <c r="N14" s="27" t="s">
        <v>32</v>
      </c>
      <c r="O14" s="28">
        <v>40707</v>
      </c>
      <c r="P14" s="29">
        <v>0.41666666666666669</v>
      </c>
      <c r="Q14" s="17">
        <v>14854</v>
      </c>
      <c r="R14" s="17">
        <v>12226</v>
      </c>
      <c r="S14" s="17">
        <v>32434</v>
      </c>
      <c r="T14" s="17">
        <v>59514</v>
      </c>
    </row>
    <row r="15" spans="1:20" ht="15.75" thickBot="1" x14ac:dyDescent="0.3">
      <c r="A15">
        <v>11</v>
      </c>
      <c r="B15" s="3">
        <v>40701</v>
      </c>
      <c r="C15" s="1">
        <v>0.63542824074074067</v>
      </c>
      <c r="D15">
        <v>17216.598000000002</v>
      </c>
      <c r="E15" s="4" t="s">
        <v>4</v>
      </c>
      <c r="F15" t="s">
        <v>32</v>
      </c>
      <c r="H15" s="9" t="s">
        <v>24</v>
      </c>
      <c r="I15" s="8" t="str">
        <f t="shared" si="0"/>
        <v/>
      </c>
      <c r="J15" s="8">
        <f t="shared" si="4"/>
        <v>14.118238771823149</v>
      </c>
      <c r="K15" s="8">
        <f>$R$29/$R$28</f>
        <v>8.4</v>
      </c>
      <c r="L15" s="8">
        <f>$R$30/$R$28</f>
        <v>4.125</v>
      </c>
      <c r="M15" s="23" t="s">
        <v>55</v>
      </c>
      <c r="N15" s="27" t="s">
        <v>32</v>
      </c>
      <c r="O15" s="28">
        <v>40708</v>
      </c>
      <c r="P15" s="29">
        <v>0.41666666666666702</v>
      </c>
      <c r="Q15" s="17">
        <v>14883</v>
      </c>
      <c r="R15" s="17">
        <v>12260</v>
      </c>
      <c r="S15" s="17">
        <v>32532</v>
      </c>
      <c r="T15" s="17">
        <v>59675</v>
      </c>
    </row>
    <row r="16" spans="1:20" ht="15.75" thickBot="1" x14ac:dyDescent="0.3">
      <c r="A16">
        <v>12</v>
      </c>
      <c r="B16" s="3">
        <v>40701</v>
      </c>
      <c r="C16" s="1">
        <v>0.63612268518518522</v>
      </c>
      <c r="D16">
        <v>17209.366999999998</v>
      </c>
      <c r="E16" s="4" t="s">
        <v>4</v>
      </c>
      <c r="F16" t="s">
        <v>32</v>
      </c>
      <c r="H16" s="9" t="s">
        <v>25</v>
      </c>
      <c r="I16" s="8" t="str">
        <f t="shared" si="0"/>
        <v/>
      </c>
      <c r="J16" s="8">
        <f t="shared" si="4"/>
        <v>14.118238771823149</v>
      </c>
      <c r="K16" s="8">
        <f>$R$29/$R$28</f>
        <v>8.4</v>
      </c>
      <c r="L16" s="8">
        <f>$R$30/$R$28</f>
        <v>4.125</v>
      </c>
      <c r="M16" s="23" t="s">
        <v>55</v>
      </c>
      <c r="N16" s="27" t="s">
        <v>32</v>
      </c>
      <c r="O16" s="28">
        <v>40709</v>
      </c>
      <c r="P16" s="29">
        <v>0.41666666666666702</v>
      </c>
      <c r="Q16" s="17">
        <v>14919</v>
      </c>
      <c r="R16" s="17">
        <v>12293</v>
      </c>
      <c r="S16" s="17">
        <v>32627</v>
      </c>
      <c r="T16" s="17">
        <v>59839</v>
      </c>
    </row>
    <row r="17" spans="1:20" ht="15.75" thickBot="1" x14ac:dyDescent="0.3">
      <c r="A17">
        <v>13</v>
      </c>
      <c r="B17" s="3">
        <v>40701</v>
      </c>
      <c r="C17" s="1">
        <v>0.63681712962962966</v>
      </c>
      <c r="D17">
        <v>22467.508000000002</v>
      </c>
      <c r="E17" s="4" t="s">
        <v>4</v>
      </c>
      <c r="F17" t="s">
        <v>32</v>
      </c>
      <c r="H17" s="9" t="s">
        <v>26</v>
      </c>
      <c r="I17" s="8" t="str">
        <f t="shared" si="0"/>
        <v/>
      </c>
      <c r="J17" s="8">
        <f t="shared" si="4"/>
        <v>14.118238771823149</v>
      </c>
      <c r="K17" s="8">
        <f>$S$29/$S$28</f>
        <v>8.1</v>
      </c>
      <c r="L17" s="8">
        <f t="shared" ref="L17:L23" si="5">$S$30/$S$28</f>
        <v>2.9</v>
      </c>
      <c r="M17" s="22" t="s">
        <v>53</v>
      </c>
    </row>
    <row r="18" spans="1:20" ht="15.75" thickBot="1" x14ac:dyDescent="0.3">
      <c r="A18">
        <v>14</v>
      </c>
      <c r="B18" s="3">
        <v>40701</v>
      </c>
      <c r="C18" s="1">
        <v>0.63751157407407411</v>
      </c>
      <c r="D18">
        <v>16310.672</v>
      </c>
      <c r="E18" s="4" t="s">
        <v>4</v>
      </c>
      <c r="F18" t="s">
        <v>32</v>
      </c>
      <c r="H18" s="9" t="s">
        <v>27</v>
      </c>
      <c r="I18" s="8" t="str">
        <f t="shared" si="0"/>
        <v/>
      </c>
      <c r="J18" s="8">
        <f t="shared" si="4"/>
        <v>14.118238771823149</v>
      </c>
      <c r="K18" s="8">
        <f t="shared" ref="K18:K23" si="6">$S$29/$S$28</f>
        <v>8.1</v>
      </c>
      <c r="L18" s="8">
        <f t="shared" si="5"/>
        <v>2.9</v>
      </c>
      <c r="M18" s="22" t="s">
        <v>53</v>
      </c>
      <c r="N18" s="17"/>
      <c r="O18" s="274" t="s">
        <v>48</v>
      </c>
      <c r="P18" s="274" t="s">
        <v>28</v>
      </c>
      <c r="Q18" s="275" t="s">
        <v>49</v>
      </c>
      <c r="R18" s="275"/>
      <c r="S18" s="275"/>
      <c r="T18" s="275"/>
    </row>
    <row r="19" spans="1:20" ht="15.75" thickBot="1" x14ac:dyDescent="0.3">
      <c r="A19">
        <v>15</v>
      </c>
      <c r="B19" s="3">
        <v>40701</v>
      </c>
      <c r="C19" s="1">
        <v>0.63820601851851855</v>
      </c>
      <c r="D19">
        <v>16771.266</v>
      </c>
      <c r="E19" s="4" t="s">
        <v>4</v>
      </c>
      <c r="F19" t="s">
        <v>32</v>
      </c>
      <c r="H19" s="9" t="s">
        <v>4</v>
      </c>
      <c r="I19" s="8">
        <f t="shared" si="0"/>
        <v>16.667895127272729</v>
      </c>
      <c r="J19" s="8">
        <f t="shared" si="4"/>
        <v>14.118238771823149</v>
      </c>
      <c r="K19" s="8">
        <f>$S$29/$S$28</f>
        <v>8.1</v>
      </c>
      <c r="L19" s="8">
        <f t="shared" si="5"/>
        <v>2.9</v>
      </c>
      <c r="M19" s="22" t="s">
        <v>53</v>
      </c>
      <c r="N19" s="17" t="s">
        <v>3</v>
      </c>
      <c r="O19" s="274"/>
      <c r="P19" s="274"/>
      <c r="Q19" s="4" t="s">
        <v>50</v>
      </c>
      <c r="R19" s="4" t="s">
        <v>51</v>
      </c>
      <c r="S19" s="4" t="s">
        <v>52</v>
      </c>
      <c r="T19" s="4" t="s">
        <v>34</v>
      </c>
    </row>
    <row r="20" spans="1:20" ht="15.75" thickBot="1" x14ac:dyDescent="0.3">
      <c r="A20">
        <v>16</v>
      </c>
      <c r="B20" s="3">
        <v>40701</v>
      </c>
      <c r="C20" s="1">
        <v>0.63891203703703703</v>
      </c>
      <c r="D20">
        <v>16771.41</v>
      </c>
      <c r="E20" s="4" t="s">
        <v>4</v>
      </c>
      <c r="F20" t="s">
        <v>32</v>
      </c>
      <c r="H20" s="9" t="s">
        <v>5</v>
      </c>
      <c r="I20" s="8">
        <f t="shared" si="0"/>
        <v>13.759484508196723</v>
      </c>
      <c r="J20" s="8">
        <f t="shared" si="4"/>
        <v>14.118238771823149</v>
      </c>
      <c r="K20" s="8">
        <f t="shared" si="6"/>
        <v>8.1</v>
      </c>
      <c r="L20" s="8">
        <f t="shared" si="5"/>
        <v>2.9</v>
      </c>
      <c r="M20" s="22" t="s">
        <v>53</v>
      </c>
      <c r="N20" s="17" t="s">
        <v>37</v>
      </c>
      <c r="O20" s="28">
        <v>40702</v>
      </c>
      <c r="P20" s="29">
        <v>0.41666666666666669</v>
      </c>
      <c r="Q20" s="17">
        <f>Q9-Q9</f>
        <v>0</v>
      </c>
      <c r="R20" s="17">
        <f>R9-R9</f>
        <v>0</v>
      </c>
      <c r="S20" s="17">
        <f>S9-S9</f>
        <v>0</v>
      </c>
      <c r="T20" s="17">
        <f>T9-T9</f>
        <v>0</v>
      </c>
    </row>
    <row r="21" spans="1:20" ht="15.75" thickBot="1" x14ac:dyDescent="0.3">
      <c r="A21">
        <v>17</v>
      </c>
      <c r="B21" s="3">
        <v>40701</v>
      </c>
      <c r="C21" s="1">
        <v>0.63960648148148147</v>
      </c>
      <c r="D21">
        <v>16326.25</v>
      </c>
      <c r="E21" s="4" t="s">
        <v>4</v>
      </c>
      <c r="F21" t="s">
        <v>32</v>
      </c>
      <c r="H21" s="9" t="s">
        <v>6</v>
      </c>
      <c r="I21" s="8">
        <f t="shared" si="0"/>
        <v>11.927336679999998</v>
      </c>
      <c r="J21" s="8">
        <f t="shared" si="4"/>
        <v>14.118238771823149</v>
      </c>
      <c r="K21" s="8">
        <f t="shared" si="6"/>
        <v>8.1</v>
      </c>
      <c r="L21" s="8">
        <f t="shared" si="5"/>
        <v>2.9</v>
      </c>
      <c r="M21" s="22" t="s">
        <v>53</v>
      </c>
      <c r="N21" s="17" t="s">
        <v>38</v>
      </c>
      <c r="O21" s="28">
        <v>40703</v>
      </c>
      <c r="P21" s="29">
        <v>0.41666666666666669</v>
      </c>
      <c r="Q21" s="17">
        <f>Q10-Q9</f>
        <v>60</v>
      </c>
      <c r="R21" s="17">
        <f>R10-R9</f>
        <v>51</v>
      </c>
      <c r="S21" s="17">
        <f>S10-S9</f>
        <v>96</v>
      </c>
      <c r="T21" s="17">
        <f>T10-T9</f>
        <v>207</v>
      </c>
    </row>
    <row r="22" spans="1:20" ht="15.75" thickBot="1" x14ac:dyDescent="0.3">
      <c r="A22">
        <v>18</v>
      </c>
      <c r="B22" s="3">
        <v>40701</v>
      </c>
      <c r="C22" s="1">
        <v>0.64030092592592591</v>
      </c>
      <c r="D22">
        <v>16230.338</v>
      </c>
      <c r="E22" s="4" t="s">
        <v>4</v>
      </c>
      <c r="F22" t="s">
        <v>32</v>
      </c>
      <c r="H22" s="9" t="s">
        <v>7</v>
      </c>
      <c r="I22" s="8">
        <f t="shared" si="0"/>
        <v>8.0381038333333361</v>
      </c>
      <c r="J22" s="8">
        <f t="shared" ref="J22:J27" si="7">$I$33</f>
        <v>6.4938363981481491</v>
      </c>
      <c r="K22" s="8">
        <f t="shared" si="6"/>
        <v>8.1</v>
      </c>
      <c r="L22" s="8">
        <f t="shared" si="5"/>
        <v>2.9</v>
      </c>
      <c r="M22" s="22" t="s">
        <v>53</v>
      </c>
      <c r="N22" s="17" t="s">
        <v>39</v>
      </c>
      <c r="O22" s="28">
        <v>40704</v>
      </c>
      <c r="P22" s="29">
        <v>0.41666666666666669</v>
      </c>
      <c r="Q22" s="17">
        <f t="shared" ref="Q22:Q27" si="8">Q11-Q10</f>
        <v>18</v>
      </c>
      <c r="R22" s="17">
        <f t="shared" ref="R22:T27" si="9">R11-R10</f>
        <v>35</v>
      </c>
      <c r="S22" s="17">
        <f t="shared" si="9"/>
        <v>80</v>
      </c>
      <c r="T22" s="17">
        <f t="shared" si="9"/>
        <v>133</v>
      </c>
    </row>
    <row r="23" spans="1:20" ht="15.75" thickBot="1" x14ac:dyDescent="0.3">
      <c r="A23">
        <v>19</v>
      </c>
      <c r="B23" s="3">
        <v>40701</v>
      </c>
      <c r="C23" s="1">
        <v>0.6410069444444445</v>
      </c>
      <c r="D23">
        <v>19019.605</v>
      </c>
      <c r="E23" s="4" t="s">
        <v>4</v>
      </c>
      <c r="F23" t="s">
        <v>32</v>
      </c>
      <c r="H23" s="9" t="s">
        <v>8</v>
      </c>
      <c r="I23" s="8">
        <f t="shared" si="0"/>
        <v>4.949568962962962</v>
      </c>
      <c r="J23" s="8">
        <f t="shared" si="7"/>
        <v>6.4938363981481491</v>
      </c>
      <c r="K23" s="8">
        <f t="shared" si="6"/>
        <v>8.1</v>
      </c>
      <c r="L23" s="8">
        <f t="shared" si="5"/>
        <v>2.9</v>
      </c>
      <c r="M23" s="22" t="s">
        <v>53</v>
      </c>
      <c r="N23" s="33" t="s">
        <v>56</v>
      </c>
      <c r="O23" s="31">
        <v>40705</v>
      </c>
      <c r="P23" s="32">
        <v>0.41666666666666669</v>
      </c>
      <c r="Q23" s="33">
        <f t="shared" si="8"/>
        <v>37</v>
      </c>
      <c r="R23" s="33">
        <f t="shared" si="9"/>
        <v>20</v>
      </c>
      <c r="S23" s="33">
        <f t="shared" si="9"/>
        <v>35</v>
      </c>
      <c r="T23" s="33">
        <f t="shared" si="9"/>
        <v>92</v>
      </c>
    </row>
    <row r="24" spans="1:20" ht="15.75" thickBot="1" x14ac:dyDescent="0.3">
      <c r="A24">
        <v>20</v>
      </c>
      <c r="B24" s="3">
        <v>40701</v>
      </c>
      <c r="C24" s="1">
        <v>0.64170138888888884</v>
      </c>
      <c r="D24">
        <v>14429.992</v>
      </c>
      <c r="E24" s="4" t="s">
        <v>4</v>
      </c>
      <c r="F24" t="s">
        <v>32</v>
      </c>
      <c r="H24" s="9" t="s">
        <v>9</v>
      </c>
      <c r="I24" s="8" t="str">
        <f t="shared" si="0"/>
        <v/>
      </c>
      <c r="J24" s="8">
        <f t="shared" si="7"/>
        <v>6.4938363981481491</v>
      </c>
      <c r="K24" s="8">
        <f>0.5*$S$29/$S$28+0.5*$R$29/$R$28</f>
        <v>8.25</v>
      </c>
      <c r="L24" s="8">
        <f>0.5*$S$30/$S$28+0.5*$R$30/$R$28</f>
        <v>3.5125000000000002</v>
      </c>
      <c r="M24" s="23" t="s">
        <v>54</v>
      </c>
      <c r="N24" s="33" t="s">
        <v>57</v>
      </c>
      <c r="O24" s="31">
        <v>40706</v>
      </c>
      <c r="P24" s="32">
        <v>0.41666666666666669</v>
      </c>
      <c r="Q24" s="33">
        <f t="shared" si="8"/>
        <v>33</v>
      </c>
      <c r="R24" s="33">
        <f t="shared" si="9"/>
        <v>13</v>
      </c>
      <c r="S24" s="33">
        <f t="shared" si="9"/>
        <v>23</v>
      </c>
      <c r="T24" s="33">
        <f t="shared" si="9"/>
        <v>69</v>
      </c>
    </row>
    <row r="25" spans="1:20" ht="15.75" thickBot="1" x14ac:dyDescent="0.3">
      <c r="A25">
        <v>21</v>
      </c>
      <c r="B25" s="3">
        <v>40701</v>
      </c>
      <c r="C25" s="1">
        <v>0.64239583333333339</v>
      </c>
      <c r="D25">
        <v>14532.574000000001</v>
      </c>
      <c r="E25" s="4" t="s">
        <v>4</v>
      </c>
      <c r="F25" t="s">
        <v>32</v>
      </c>
      <c r="H25" s="9" t="s">
        <v>10</v>
      </c>
      <c r="I25" s="8" t="str">
        <f t="shared" si="0"/>
        <v/>
      </c>
      <c r="J25" s="8">
        <f t="shared" si="7"/>
        <v>6.4938363981481491</v>
      </c>
      <c r="K25" s="8">
        <f>$R$29/$R$28</f>
        <v>8.4</v>
      </c>
      <c r="L25" s="8">
        <f>$R$30/$R$28</f>
        <v>4.125</v>
      </c>
      <c r="M25" s="23" t="s">
        <v>55</v>
      </c>
      <c r="N25" s="17" t="s">
        <v>36</v>
      </c>
      <c r="O25" s="28">
        <v>40707</v>
      </c>
      <c r="P25" s="29">
        <v>0.41666666666666669</v>
      </c>
      <c r="Q25" s="17">
        <f t="shared" si="8"/>
        <v>54</v>
      </c>
      <c r="R25" s="17">
        <f t="shared" si="9"/>
        <v>15</v>
      </c>
      <c r="S25" s="17">
        <f t="shared" si="9"/>
        <v>36</v>
      </c>
      <c r="T25" s="17">
        <f t="shared" si="9"/>
        <v>105</v>
      </c>
    </row>
    <row r="26" spans="1:20" ht="15.75" thickBot="1" x14ac:dyDescent="0.3">
      <c r="A26">
        <v>22</v>
      </c>
      <c r="B26" s="3">
        <v>40701</v>
      </c>
      <c r="C26" s="1">
        <v>0.64309027777777772</v>
      </c>
      <c r="D26">
        <v>14935.313</v>
      </c>
      <c r="E26" s="4" t="s">
        <v>4</v>
      </c>
      <c r="F26" t="s">
        <v>32</v>
      </c>
      <c r="H26" s="9" t="s">
        <v>11</v>
      </c>
      <c r="I26" s="8" t="str">
        <f t="shared" si="0"/>
        <v/>
      </c>
      <c r="J26" s="8">
        <f t="shared" si="7"/>
        <v>6.4938363981481491</v>
      </c>
      <c r="K26" s="8">
        <f>$S$29/$S$28</f>
        <v>8.1</v>
      </c>
      <c r="L26" s="8">
        <f>$S$30/$S$28</f>
        <v>2.9</v>
      </c>
      <c r="M26" s="22" t="s">
        <v>53</v>
      </c>
      <c r="N26" s="17" t="s">
        <v>35</v>
      </c>
      <c r="O26" s="28">
        <v>40708</v>
      </c>
      <c r="P26" s="29">
        <v>0.41666666666666702</v>
      </c>
      <c r="Q26" s="17">
        <f t="shared" si="8"/>
        <v>29</v>
      </c>
      <c r="R26" s="17">
        <f t="shared" si="9"/>
        <v>34</v>
      </c>
      <c r="S26" s="17">
        <f t="shared" si="9"/>
        <v>98</v>
      </c>
      <c r="T26" s="17">
        <f t="shared" si="9"/>
        <v>161</v>
      </c>
    </row>
    <row r="27" spans="1:20" ht="15.75" thickBot="1" x14ac:dyDescent="0.3">
      <c r="A27">
        <v>23</v>
      </c>
      <c r="B27" s="3">
        <v>40701</v>
      </c>
      <c r="C27" s="1">
        <v>0.64380787037037035</v>
      </c>
      <c r="D27">
        <v>15317.02</v>
      </c>
      <c r="E27" s="4" t="s">
        <v>4</v>
      </c>
      <c r="F27" t="s">
        <v>32</v>
      </c>
      <c r="H27" s="10" t="s">
        <v>12</v>
      </c>
      <c r="I27" s="8" t="str">
        <f t="shared" si="0"/>
        <v/>
      </c>
      <c r="J27" s="8">
        <f t="shared" si="7"/>
        <v>6.4938363981481491</v>
      </c>
      <c r="K27" s="8">
        <f>$Q$29/$Q$28</f>
        <v>3.94</v>
      </c>
      <c r="L27" s="8">
        <f>$Q$30/$Q$28</f>
        <v>3.5</v>
      </c>
      <c r="M27" s="20" t="s">
        <v>44</v>
      </c>
      <c r="N27" s="17" t="s">
        <v>37</v>
      </c>
      <c r="O27" s="28">
        <v>40709</v>
      </c>
      <c r="P27" s="29">
        <v>0.41666666666666702</v>
      </c>
      <c r="Q27" s="17">
        <f t="shared" si="8"/>
        <v>36</v>
      </c>
      <c r="R27" s="17">
        <f t="shared" si="9"/>
        <v>33</v>
      </c>
      <c r="S27" s="17">
        <f t="shared" si="9"/>
        <v>95</v>
      </c>
      <c r="T27" s="17">
        <f t="shared" si="9"/>
        <v>164</v>
      </c>
    </row>
    <row r="28" spans="1:20" x14ac:dyDescent="0.25">
      <c r="A28">
        <v>24</v>
      </c>
      <c r="B28" s="3">
        <v>40701</v>
      </c>
      <c r="C28" s="1">
        <v>0.64450231481481479</v>
      </c>
      <c r="D28">
        <v>15716.811</v>
      </c>
      <c r="E28" s="4" t="s">
        <v>4</v>
      </c>
      <c r="F28" t="s">
        <v>32</v>
      </c>
      <c r="H28" s="12" t="s">
        <v>29</v>
      </c>
      <c r="I28" s="2">
        <f>SUM(I4:I27)</f>
        <v>55.342389111765748</v>
      </c>
      <c r="J28" s="2">
        <f>SUM(J4:J27)</f>
        <v>232.09609729230553</v>
      </c>
      <c r="K28" s="2">
        <f>SUM(K4:K27)</f>
        <v>153.99999999999994</v>
      </c>
      <c r="L28" s="2">
        <f>SUM(L4:L27)</f>
        <v>80.5</v>
      </c>
      <c r="N28" s="17"/>
      <c r="O28" s="268" t="s">
        <v>58</v>
      </c>
      <c r="P28" s="268"/>
      <c r="Q28" s="34">
        <v>10</v>
      </c>
      <c r="R28" s="35">
        <v>4</v>
      </c>
      <c r="S28" s="36">
        <v>10</v>
      </c>
      <c r="T28" s="17">
        <f>SUM(Q28:S28)</f>
        <v>24</v>
      </c>
    </row>
    <row r="29" spans="1:20" ht="15.75" customHeight="1" thickBot="1" x14ac:dyDescent="0.3">
      <c r="A29">
        <v>25</v>
      </c>
      <c r="B29" s="3">
        <v>40701</v>
      </c>
      <c r="C29" s="1">
        <v>0.64519675925925923</v>
      </c>
      <c r="D29">
        <v>15552.103999999999</v>
      </c>
      <c r="E29" s="4" t="s">
        <v>4</v>
      </c>
      <c r="F29" t="s">
        <v>32</v>
      </c>
      <c r="I29" s="11">
        <f>I28/$I$28</f>
        <v>1</v>
      </c>
      <c r="J29" s="11"/>
      <c r="K29" s="11"/>
      <c r="L29" s="11"/>
      <c r="N29" s="17"/>
      <c r="O29" s="268" t="s">
        <v>59</v>
      </c>
      <c r="P29" s="268"/>
      <c r="Q29" s="17">
        <f>AVERAGE(Q21:Q22,Q25:Q27)</f>
        <v>39.4</v>
      </c>
      <c r="R29" s="17">
        <f>AVERAGE(R21:R22,R25:R27)</f>
        <v>33.6</v>
      </c>
      <c r="S29" s="17">
        <f>AVERAGE(S21:S22,S25:S27)</f>
        <v>81</v>
      </c>
      <c r="T29" s="17">
        <f>AVERAGE(T21:T22,T25:T27)</f>
        <v>154</v>
      </c>
    </row>
    <row r="30" spans="1:20" x14ac:dyDescent="0.25">
      <c r="A30">
        <v>26</v>
      </c>
      <c r="B30" s="3">
        <v>40701</v>
      </c>
      <c r="C30" s="1">
        <v>0.64589120370370368</v>
      </c>
      <c r="D30">
        <v>23303.478999999999</v>
      </c>
      <c r="E30" s="4" t="s">
        <v>4</v>
      </c>
      <c r="F30" t="s">
        <v>32</v>
      </c>
      <c r="H30" s="7" t="s">
        <v>61</v>
      </c>
      <c r="I30" s="8">
        <f>AVERAGE(I4:I27)</f>
        <v>11.068477822353149</v>
      </c>
      <c r="J30" s="8">
        <f>AVERAGE(J4:J27)</f>
        <v>9.6706707205127298</v>
      </c>
      <c r="K30" s="8">
        <f>AVERAGE(K4:K27)</f>
        <v>6.4166666666666643</v>
      </c>
      <c r="L30" s="8">
        <f>AVERAGE(L4:L27)</f>
        <v>3.3541666666666665</v>
      </c>
      <c r="N30" s="17"/>
      <c r="O30" s="268" t="s">
        <v>60</v>
      </c>
      <c r="P30" s="268"/>
      <c r="Q30" s="17">
        <f>AVERAGE(Q23:Q24)</f>
        <v>35</v>
      </c>
      <c r="R30" s="17">
        <f>AVERAGE(R23:R24)</f>
        <v>16.5</v>
      </c>
      <c r="S30" s="17">
        <f>AVERAGE(S23:S24)</f>
        <v>29</v>
      </c>
      <c r="T30" s="17">
        <f>AVERAGE(T23:T24)</f>
        <v>80.5</v>
      </c>
    </row>
    <row r="31" spans="1:20" x14ac:dyDescent="0.25">
      <c r="A31">
        <v>27</v>
      </c>
      <c r="B31" s="3">
        <v>40701</v>
      </c>
      <c r="C31" s="1">
        <v>0.64658564814814812</v>
      </c>
      <c r="D31">
        <v>17575.162</v>
      </c>
      <c r="E31" s="4" t="s">
        <v>4</v>
      </c>
      <c r="F31" t="s">
        <v>32</v>
      </c>
    </row>
    <row r="32" spans="1:20" x14ac:dyDescent="0.25">
      <c r="A32">
        <v>28</v>
      </c>
      <c r="B32" s="3">
        <v>40701</v>
      </c>
      <c r="C32" s="1">
        <v>0.64728009259259256</v>
      </c>
      <c r="D32">
        <v>16598.338</v>
      </c>
      <c r="E32" s="4" t="s">
        <v>4</v>
      </c>
      <c r="F32" t="s">
        <v>32</v>
      </c>
      <c r="H32" s="37" t="s">
        <v>62</v>
      </c>
      <c r="I32" s="38">
        <f>AVERAGE(I19:I21)</f>
        <v>14.118238771823149</v>
      </c>
      <c r="J32" s="2" t="s">
        <v>63</v>
      </c>
    </row>
    <row r="33" spans="1:10" x14ac:dyDescent="0.25">
      <c r="A33">
        <v>29</v>
      </c>
      <c r="B33" s="3">
        <v>40701</v>
      </c>
      <c r="C33" s="1">
        <v>0.647974537037037</v>
      </c>
      <c r="D33">
        <v>16701.002</v>
      </c>
      <c r="E33" s="4" t="s">
        <v>4</v>
      </c>
      <c r="F33" t="s">
        <v>32</v>
      </c>
      <c r="H33" s="37" t="s">
        <v>64</v>
      </c>
      <c r="I33" s="38">
        <f>AVERAGE(I22:I23)</f>
        <v>6.4938363981481491</v>
      </c>
      <c r="J33" s="2" t="s">
        <v>63</v>
      </c>
    </row>
    <row r="34" spans="1:10" x14ac:dyDescent="0.25">
      <c r="A34">
        <v>30</v>
      </c>
      <c r="B34" s="3">
        <v>40701</v>
      </c>
      <c r="C34" s="1">
        <v>0.64868055555555559</v>
      </c>
      <c r="D34">
        <v>19527.605</v>
      </c>
      <c r="E34" s="4" t="s">
        <v>4</v>
      </c>
      <c r="F34" t="s">
        <v>32</v>
      </c>
    </row>
    <row r="35" spans="1:10" x14ac:dyDescent="0.25">
      <c r="A35">
        <v>31</v>
      </c>
      <c r="B35" s="3">
        <v>40701</v>
      </c>
      <c r="C35" s="1">
        <v>0.64937500000000004</v>
      </c>
      <c r="D35">
        <v>16506.495999999999</v>
      </c>
      <c r="E35" s="4" t="s">
        <v>4</v>
      </c>
      <c r="F35" t="s">
        <v>32</v>
      </c>
    </row>
    <row r="36" spans="1:10" x14ac:dyDescent="0.25">
      <c r="A36">
        <v>32</v>
      </c>
      <c r="B36" s="3">
        <v>40701</v>
      </c>
      <c r="C36" s="1">
        <v>0.65006944444444448</v>
      </c>
      <c r="D36">
        <v>18777.826000000001</v>
      </c>
      <c r="E36" s="4" t="s">
        <v>4</v>
      </c>
      <c r="F36" t="s">
        <v>32</v>
      </c>
    </row>
    <row r="37" spans="1:10" x14ac:dyDescent="0.25">
      <c r="A37">
        <v>33</v>
      </c>
      <c r="B37" s="3">
        <v>40701</v>
      </c>
      <c r="C37" s="1">
        <v>0.65076388888888892</v>
      </c>
      <c r="D37">
        <v>15983.23</v>
      </c>
      <c r="E37" s="4" t="s">
        <v>4</v>
      </c>
      <c r="F37" t="s">
        <v>32</v>
      </c>
    </row>
    <row r="38" spans="1:10" x14ac:dyDescent="0.25">
      <c r="A38">
        <v>34</v>
      </c>
      <c r="B38" s="3">
        <v>40701</v>
      </c>
      <c r="C38" s="1">
        <v>0.6514699074074074</v>
      </c>
      <c r="D38">
        <v>18937.488000000001</v>
      </c>
      <c r="E38" s="4" t="s">
        <v>4</v>
      </c>
      <c r="F38" t="s">
        <v>32</v>
      </c>
    </row>
    <row r="39" spans="1:10" x14ac:dyDescent="0.25">
      <c r="A39">
        <v>35</v>
      </c>
      <c r="B39" s="3">
        <v>40701</v>
      </c>
      <c r="C39" s="1">
        <v>0.65216435185185184</v>
      </c>
      <c r="D39">
        <v>15911.316999999999</v>
      </c>
      <c r="E39" s="4" t="s">
        <v>4</v>
      </c>
      <c r="F39" t="s">
        <v>32</v>
      </c>
    </row>
    <row r="40" spans="1:10" ht="23.25" customHeight="1" x14ac:dyDescent="0.25">
      <c r="A40">
        <v>36</v>
      </c>
      <c r="B40" s="3">
        <v>40701</v>
      </c>
      <c r="C40" s="1">
        <v>0.65285879629629628</v>
      </c>
      <c r="D40">
        <v>16055.584000000001</v>
      </c>
      <c r="E40" s="4" t="s">
        <v>4</v>
      </c>
      <c r="F40" t="s">
        <v>32</v>
      </c>
    </row>
    <row r="41" spans="1:10" x14ac:dyDescent="0.25">
      <c r="A41">
        <v>37</v>
      </c>
      <c r="B41" s="3">
        <v>40701</v>
      </c>
      <c r="C41" s="1">
        <v>0.65355324074074073</v>
      </c>
      <c r="D41">
        <v>14082.74</v>
      </c>
      <c r="E41" s="4" t="s">
        <v>4</v>
      </c>
      <c r="F41" t="s">
        <v>32</v>
      </c>
    </row>
    <row r="42" spans="1:10" x14ac:dyDescent="0.25">
      <c r="A42">
        <v>38</v>
      </c>
      <c r="B42" s="3">
        <v>40701</v>
      </c>
      <c r="C42" s="1">
        <v>0.65425925925925921</v>
      </c>
      <c r="D42">
        <v>20564.919999999998</v>
      </c>
      <c r="E42" s="4" t="s">
        <v>4</v>
      </c>
      <c r="F42" t="s">
        <v>32</v>
      </c>
    </row>
    <row r="43" spans="1:10" x14ac:dyDescent="0.25">
      <c r="A43">
        <v>39</v>
      </c>
      <c r="B43" s="3">
        <v>40701</v>
      </c>
      <c r="C43" s="1">
        <v>0.65497685185185184</v>
      </c>
      <c r="D43">
        <v>17659.631000000001</v>
      </c>
      <c r="E43" s="4" t="s">
        <v>4</v>
      </c>
      <c r="F43" t="s">
        <v>32</v>
      </c>
    </row>
    <row r="44" spans="1:10" x14ac:dyDescent="0.25">
      <c r="A44">
        <v>40</v>
      </c>
      <c r="B44" s="3">
        <v>40701</v>
      </c>
      <c r="C44" s="1">
        <v>0.65567129629629628</v>
      </c>
      <c r="D44">
        <v>14917.369000000001</v>
      </c>
      <c r="E44" s="4" t="s">
        <v>4</v>
      </c>
      <c r="F44" t="s">
        <v>32</v>
      </c>
    </row>
    <row r="45" spans="1:10" x14ac:dyDescent="0.25">
      <c r="A45">
        <v>41</v>
      </c>
      <c r="B45" s="3">
        <v>40701</v>
      </c>
      <c r="C45" s="1">
        <v>0.65636574074074072</v>
      </c>
      <c r="D45">
        <v>14741.76</v>
      </c>
      <c r="E45" s="4" t="s">
        <v>4</v>
      </c>
      <c r="F45" t="s">
        <v>32</v>
      </c>
    </row>
    <row r="46" spans="1:10" x14ac:dyDescent="0.25">
      <c r="A46">
        <v>42</v>
      </c>
      <c r="B46" s="3">
        <v>40701</v>
      </c>
      <c r="C46" s="1">
        <v>0.65706018518518516</v>
      </c>
      <c r="D46">
        <v>13908.403</v>
      </c>
      <c r="E46" s="4" t="s">
        <v>4</v>
      </c>
      <c r="F46" t="s">
        <v>32</v>
      </c>
    </row>
    <row r="47" spans="1:10" x14ac:dyDescent="0.25">
      <c r="A47">
        <v>43</v>
      </c>
      <c r="B47" s="3">
        <v>40701</v>
      </c>
      <c r="C47" s="1">
        <v>0.65775462962962961</v>
      </c>
      <c r="D47">
        <v>13964.406000000001</v>
      </c>
      <c r="E47" s="4" t="s">
        <v>4</v>
      </c>
      <c r="F47" t="s">
        <v>32</v>
      </c>
    </row>
    <row r="48" spans="1:10" x14ac:dyDescent="0.25">
      <c r="A48">
        <v>44</v>
      </c>
      <c r="B48" s="3">
        <v>40701</v>
      </c>
      <c r="C48" s="1">
        <v>0.65844907407407405</v>
      </c>
      <c r="D48">
        <v>13837.609</v>
      </c>
      <c r="E48" s="4" t="s">
        <v>4</v>
      </c>
      <c r="F48" t="s">
        <v>32</v>
      </c>
    </row>
    <row r="49" spans="1:6" x14ac:dyDescent="0.25">
      <c r="A49">
        <v>45</v>
      </c>
      <c r="B49" s="3">
        <v>40701</v>
      </c>
      <c r="C49" s="1">
        <v>0.65914351851851849</v>
      </c>
      <c r="D49">
        <v>16839.365000000002</v>
      </c>
      <c r="E49" s="4" t="s">
        <v>4</v>
      </c>
      <c r="F49" t="s">
        <v>32</v>
      </c>
    </row>
    <row r="50" spans="1:6" x14ac:dyDescent="0.25">
      <c r="A50">
        <v>46</v>
      </c>
      <c r="B50" s="3">
        <v>40701</v>
      </c>
      <c r="C50" s="1">
        <v>0.65983796296296293</v>
      </c>
      <c r="D50">
        <v>13874.045</v>
      </c>
      <c r="E50" s="4" t="s">
        <v>4</v>
      </c>
      <c r="F50" t="s">
        <v>32</v>
      </c>
    </row>
    <row r="51" spans="1:6" x14ac:dyDescent="0.25">
      <c r="A51">
        <v>47</v>
      </c>
      <c r="B51" s="3">
        <v>40701</v>
      </c>
      <c r="C51" s="1">
        <v>0.66054398148148141</v>
      </c>
      <c r="D51">
        <v>16861.937999999998</v>
      </c>
      <c r="E51" s="4" t="s">
        <v>4</v>
      </c>
      <c r="F51" t="s">
        <v>32</v>
      </c>
    </row>
    <row r="52" spans="1:6" x14ac:dyDescent="0.25">
      <c r="A52">
        <v>48</v>
      </c>
      <c r="B52" s="3">
        <v>40701</v>
      </c>
      <c r="C52" s="1">
        <v>0.66125</v>
      </c>
      <c r="D52">
        <v>13812.849</v>
      </c>
      <c r="E52" s="4" t="s">
        <v>4</v>
      </c>
      <c r="F52" t="s">
        <v>32</v>
      </c>
    </row>
    <row r="53" spans="1:6" x14ac:dyDescent="0.25">
      <c r="A53">
        <v>49</v>
      </c>
      <c r="B53" s="3">
        <v>40701</v>
      </c>
      <c r="C53" s="1">
        <v>0.66194444444444445</v>
      </c>
      <c r="D53">
        <v>13739.837</v>
      </c>
      <c r="E53" s="4" t="s">
        <v>4</v>
      </c>
      <c r="F53" t="s">
        <v>32</v>
      </c>
    </row>
    <row r="54" spans="1:6" x14ac:dyDescent="0.25">
      <c r="A54">
        <v>50</v>
      </c>
      <c r="B54" s="3">
        <v>40701</v>
      </c>
      <c r="C54" s="1">
        <v>0.66263888888888889</v>
      </c>
      <c r="D54">
        <v>13854.137000000001</v>
      </c>
      <c r="E54" s="4" t="s">
        <v>4</v>
      </c>
      <c r="F54" t="s">
        <v>32</v>
      </c>
    </row>
    <row r="55" spans="1:6" x14ac:dyDescent="0.25">
      <c r="A55">
        <v>51</v>
      </c>
      <c r="B55" s="3">
        <v>40701</v>
      </c>
      <c r="C55" s="1">
        <v>0.66333333333333333</v>
      </c>
      <c r="D55">
        <v>17284.035</v>
      </c>
      <c r="E55" s="4" t="s">
        <v>4</v>
      </c>
      <c r="F55" t="s">
        <v>32</v>
      </c>
    </row>
    <row r="56" spans="1:6" x14ac:dyDescent="0.25">
      <c r="A56">
        <v>52</v>
      </c>
      <c r="B56" s="3">
        <v>40701</v>
      </c>
      <c r="C56" s="1">
        <v>0.66402777777777777</v>
      </c>
      <c r="D56">
        <v>17742.190999999999</v>
      </c>
      <c r="E56" s="4" t="s">
        <v>4</v>
      </c>
      <c r="F56" t="s">
        <v>32</v>
      </c>
    </row>
    <row r="57" spans="1:6" x14ac:dyDescent="0.25">
      <c r="A57">
        <v>53</v>
      </c>
      <c r="B57" s="3">
        <v>40701</v>
      </c>
      <c r="C57" s="1">
        <v>0.66472222222222221</v>
      </c>
      <c r="D57">
        <v>14983.377</v>
      </c>
      <c r="E57" s="4" t="s">
        <v>4</v>
      </c>
      <c r="F57" t="s">
        <v>32</v>
      </c>
    </row>
    <row r="58" spans="1:6" x14ac:dyDescent="0.25">
      <c r="A58">
        <v>54</v>
      </c>
      <c r="B58" s="3">
        <v>40701</v>
      </c>
      <c r="C58" s="1">
        <v>0.66541666666666666</v>
      </c>
      <c r="D58">
        <v>14860.105</v>
      </c>
      <c r="E58" s="4" t="s">
        <v>4</v>
      </c>
      <c r="F58" t="s">
        <v>32</v>
      </c>
    </row>
    <row r="59" spans="1:6" x14ac:dyDescent="0.25">
      <c r="A59">
        <v>55</v>
      </c>
      <c r="B59" s="3">
        <v>40701</v>
      </c>
      <c r="C59" s="1">
        <v>0.6661111111111111</v>
      </c>
      <c r="D59">
        <v>17356.618999999999</v>
      </c>
      <c r="E59" s="4" t="s">
        <v>4</v>
      </c>
      <c r="F59" t="s">
        <v>32</v>
      </c>
    </row>
    <row r="60" spans="1:6" x14ac:dyDescent="0.25">
      <c r="A60">
        <v>56</v>
      </c>
      <c r="B60" s="3">
        <v>40701</v>
      </c>
      <c r="C60" s="1">
        <v>0.66680555555555554</v>
      </c>
      <c r="D60">
        <v>14008.521000000001</v>
      </c>
      <c r="E60" s="4" t="s">
        <v>5</v>
      </c>
      <c r="F60" t="s">
        <v>32</v>
      </c>
    </row>
    <row r="61" spans="1:6" x14ac:dyDescent="0.25">
      <c r="A61">
        <v>57</v>
      </c>
      <c r="B61" s="3">
        <v>40701</v>
      </c>
      <c r="C61" s="1">
        <v>0.66749999999999998</v>
      </c>
      <c r="D61">
        <v>13953.029</v>
      </c>
      <c r="E61" s="4" t="s">
        <v>5</v>
      </c>
      <c r="F61" t="s">
        <v>32</v>
      </c>
    </row>
    <row r="62" spans="1:6" x14ac:dyDescent="0.25">
      <c r="A62">
        <v>58</v>
      </c>
      <c r="B62" s="3">
        <v>40701</v>
      </c>
      <c r="C62" s="1">
        <v>0.66819444444444442</v>
      </c>
      <c r="D62">
        <v>16483.330000000002</v>
      </c>
      <c r="E62" s="4" t="s">
        <v>5</v>
      </c>
      <c r="F62" t="s">
        <v>32</v>
      </c>
    </row>
    <row r="63" spans="1:6" x14ac:dyDescent="0.25">
      <c r="A63">
        <v>59</v>
      </c>
      <c r="B63" s="3">
        <v>40701</v>
      </c>
      <c r="C63" s="1">
        <v>0.66890046296296291</v>
      </c>
      <c r="D63">
        <v>13612.004000000001</v>
      </c>
      <c r="E63" s="4" t="s">
        <v>5</v>
      </c>
      <c r="F63" t="s">
        <v>32</v>
      </c>
    </row>
    <row r="64" spans="1:6" x14ac:dyDescent="0.25">
      <c r="A64">
        <v>60</v>
      </c>
      <c r="B64" s="3">
        <v>40701</v>
      </c>
      <c r="C64" s="1">
        <v>0.66959490740740746</v>
      </c>
      <c r="D64">
        <v>13467.137000000001</v>
      </c>
      <c r="E64" s="4" t="s">
        <v>5</v>
      </c>
      <c r="F64" t="s">
        <v>32</v>
      </c>
    </row>
    <row r="65" spans="1:6" x14ac:dyDescent="0.25">
      <c r="A65">
        <v>61</v>
      </c>
      <c r="B65" s="3">
        <v>40701</v>
      </c>
      <c r="C65" s="1">
        <v>0.67030092592592594</v>
      </c>
      <c r="D65">
        <v>14623.23</v>
      </c>
      <c r="E65" s="4" t="s">
        <v>5</v>
      </c>
      <c r="F65" t="s">
        <v>32</v>
      </c>
    </row>
    <row r="66" spans="1:6" x14ac:dyDescent="0.25">
      <c r="A66">
        <v>62</v>
      </c>
      <c r="B66" s="3">
        <v>40701</v>
      </c>
      <c r="C66" s="1">
        <v>0.67099537037037038</v>
      </c>
      <c r="D66">
        <v>13693.278</v>
      </c>
      <c r="E66" s="4" t="s">
        <v>5</v>
      </c>
      <c r="F66" t="s">
        <v>32</v>
      </c>
    </row>
    <row r="67" spans="1:6" x14ac:dyDescent="0.25">
      <c r="A67">
        <v>63</v>
      </c>
      <c r="B67" s="3">
        <v>40701</v>
      </c>
      <c r="C67" s="1">
        <v>0.67128472222222213</v>
      </c>
      <c r="D67">
        <v>14152.932000000001</v>
      </c>
      <c r="E67" s="4" t="s">
        <v>5</v>
      </c>
      <c r="F67" t="s">
        <v>32</v>
      </c>
    </row>
    <row r="68" spans="1:6" x14ac:dyDescent="0.25">
      <c r="A68">
        <v>64</v>
      </c>
      <c r="B68" s="3">
        <v>40701</v>
      </c>
      <c r="C68" s="1">
        <v>0.67199074074074072</v>
      </c>
      <c r="D68">
        <v>17064.633000000002</v>
      </c>
      <c r="E68" s="4" t="s">
        <v>5</v>
      </c>
      <c r="F68" t="s">
        <v>32</v>
      </c>
    </row>
    <row r="69" spans="1:6" x14ac:dyDescent="0.25">
      <c r="A69">
        <v>65</v>
      </c>
      <c r="B69" s="3">
        <v>40701</v>
      </c>
      <c r="C69" s="1">
        <v>0.67268518518518527</v>
      </c>
      <c r="D69">
        <v>14014.482</v>
      </c>
      <c r="E69" s="4" t="s">
        <v>5</v>
      </c>
      <c r="F69" t="s">
        <v>32</v>
      </c>
    </row>
    <row r="70" spans="1:6" x14ac:dyDescent="0.25">
      <c r="A70">
        <v>66</v>
      </c>
      <c r="B70" s="3">
        <v>40701</v>
      </c>
      <c r="C70" s="1">
        <v>0.67337962962962961</v>
      </c>
      <c r="D70">
        <v>15483.605</v>
      </c>
      <c r="E70" s="4" t="s">
        <v>5</v>
      </c>
      <c r="F70" t="s">
        <v>32</v>
      </c>
    </row>
    <row r="71" spans="1:6" x14ac:dyDescent="0.25">
      <c r="A71">
        <v>67</v>
      </c>
      <c r="B71" s="3">
        <v>40701</v>
      </c>
      <c r="C71" s="1">
        <v>0.67407407407407405</v>
      </c>
      <c r="D71">
        <v>13143.223</v>
      </c>
      <c r="E71" s="4" t="s">
        <v>5</v>
      </c>
      <c r="F71" t="s">
        <v>32</v>
      </c>
    </row>
    <row r="72" spans="1:6" x14ac:dyDescent="0.25">
      <c r="A72">
        <v>68</v>
      </c>
      <c r="B72" s="3">
        <v>40701</v>
      </c>
      <c r="C72" s="1">
        <v>0.67476851851851849</v>
      </c>
      <c r="D72">
        <v>12625.35</v>
      </c>
      <c r="E72" s="4" t="s">
        <v>5</v>
      </c>
      <c r="F72" t="s">
        <v>32</v>
      </c>
    </row>
    <row r="73" spans="1:6" x14ac:dyDescent="0.25">
      <c r="A73">
        <v>69</v>
      </c>
      <c r="B73" s="3">
        <v>40701</v>
      </c>
      <c r="C73" s="1">
        <v>0.67546296296296304</v>
      </c>
      <c r="D73">
        <v>12730.093999999999</v>
      </c>
      <c r="E73" s="4" t="s">
        <v>5</v>
      </c>
      <c r="F73" t="s">
        <v>32</v>
      </c>
    </row>
    <row r="74" spans="1:6" x14ac:dyDescent="0.25">
      <c r="A74">
        <v>70</v>
      </c>
      <c r="B74" s="3">
        <v>40701</v>
      </c>
      <c r="C74" s="1">
        <v>0.67615740740740737</v>
      </c>
      <c r="D74">
        <v>12817.333000000001</v>
      </c>
      <c r="E74" s="4" t="s">
        <v>5</v>
      </c>
      <c r="F74" t="s">
        <v>32</v>
      </c>
    </row>
    <row r="75" spans="1:6" x14ac:dyDescent="0.25">
      <c r="A75">
        <v>71</v>
      </c>
      <c r="B75" s="3">
        <v>40701</v>
      </c>
      <c r="C75" s="1">
        <v>0.67685185185185182</v>
      </c>
      <c r="D75">
        <v>13165.959000000001</v>
      </c>
      <c r="E75" s="4" t="s">
        <v>5</v>
      </c>
      <c r="F75" t="s">
        <v>32</v>
      </c>
    </row>
    <row r="76" spans="1:6" x14ac:dyDescent="0.25">
      <c r="A76">
        <v>72</v>
      </c>
      <c r="B76" s="3">
        <v>40701</v>
      </c>
      <c r="C76" s="1">
        <v>0.67754629629629637</v>
      </c>
      <c r="D76">
        <v>15405.504000000001</v>
      </c>
      <c r="E76" s="4" t="s">
        <v>5</v>
      </c>
      <c r="F76" t="s">
        <v>32</v>
      </c>
    </row>
    <row r="77" spans="1:6" x14ac:dyDescent="0.25">
      <c r="A77">
        <v>73</v>
      </c>
      <c r="B77" s="3">
        <v>40701</v>
      </c>
      <c r="C77" s="1">
        <v>0.67824074074074081</v>
      </c>
      <c r="D77">
        <v>13376.963</v>
      </c>
      <c r="E77" s="4" t="s">
        <v>5</v>
      </c>
      <c r="F77" t="s">
        <v>32</v>
      </c>
    </row>
    <row r="78" spans="1:6" x14ac:dyDescent="0.25">
      <c r="A78">
        <v>74</v>
      </c>
      <c r="B78" s="3">
        <v>40701</v>
      </c>
      <c r="C78" s="1">
        <v>0.67893518518518514</v>
      </c>
      <c r="D78">
        <v>12687.393</v>
      </c>
      <c r="E78" s="4" t="s">
        <v>5</v>
      </c>
      <c r="F78" t="s">
        <v>32</v>
      </c>
    </row>
    <row r="79" spans="1:6" x14ac:dyDescent="0.25">
      <c r="A79">
        <v>75</v>
      </c>
      <c r="B79" s="3">
        <v>40701</v>
      </c>
      <c r="C79" s="1">
        <v>0.67962962962962958</v>
      </c>
      <c r="D79">
        <v>12844.106</v>
      </c>
      <c r="E79" s="4" t="s">
        <v>5</v>
      </c>
      <c r="F79" t="s">
        <v>32</v>
      </c>
    </row>
    <row r="80" spans="1:6" x14ac:dyDescent="0.25">
      <c r="A80">
        <v>76</v>
      </c>
      <c r="B80" s="3">
        <v>40701</v>
      </c>
      <c r="C80" s="1">
        <v>0.68033564814814806</v>
      </c>
      <c r="D80">
        <v>14522.1</v>
      </c>
      <c r="E80" s="4" t="s">
        <v>5</v>
      </c>
      <c r="F80" t="s">
        <v>32</v>
      </c>
    </row>
    <row r="81" spans="1:6" x14ac:dyDescent="0.25">
      <c r="A81">
        <v>77</v>
      </c>
      <c r="B81" s="3">
        <v>40701</v>
      </c>
      <c r="C81" s="1">
        <v>0.68103009259259262</v>
      </c>
      <c r="D81">
        <v>14378.197</v>
      </c>
      <c r="E81" s="4" t="s">
        <v>5</v>
      </c>
      <c r="F81" t="s">
        <v>32</v>
      </c>
    </row>
    <row r="82" spans="1:6" x14ac:dyDescent="0.25">
      <c r="A82">
        <v>78</v>
      </c>
      <c r="B82" s="3">
        <v>40701</v>
      </c>
      <c r="C82" s="1">
        <v>0.68172453703703706</v>
      </c>
      <c r="D82">
        <v>16709.780999999999</v>
      </c>
      <c r="E82" s="4" t="s">
        <v>5</v>
      </c>
      <c r="F82" t="s">
        <v>32</v>
      </c>
    </row>
    <row r="83" spans="1:6" x14ac:dyDescent="0.25">
      <c r="A83">
        <v>79</v>
      </c>
      <c r="B83" s="3">
        <v>40701</v>
      </c>
      <c r="C83" s="1">
        <v>0.6824189814814815</v>
      </c>
      <c r="D83">
        <v>14012.86</v>
      </c>
      <c r="E83" s="4" t="s">
        <v>5</v>
      </c>
      <c r="F83" t="s">
        <v>32</v>
      </c>
    </row>
    <row r="84" spans="1:6" x14ac:dyDescent="0.25">
      <c r="A84">
        <v>80</v>
      </c>
      <c r="B84" s="3">
        <v>40701</v>
      </c>
      <c r="C84" s="1">
        <v>0.68311342592592583</v>
      </c>
      <c r="D84">
        <v>14020.638000000001</v>
      </c>
      <c r="E84" s="4" t="s">
        <v>5</v>
      </c>
      <c r="F84" t="s">
        <v>32</v>
      </c>
    </row>
    <row r="85" spans="1:6" x14ac:dyDescent="0.25">
      <c r="A85">
        <v>81</v>
      </c>
      <c r="B85" s="3">
        <v>40701</v>
      </c>
      <c r="C85" s="1">
        <v>0.68380787037037039</v>
      </c>
      <c r="D85">
        <v>17001.636999999999</v>
      </c>
      <c r="E85" s="4" t="s">
        <v>5</v>
      </c>
      <c r="F85" t="s">
        <v>32</v>
      </c>
    </row>
    <row r="86" spans="1:6" x14ac:dyDescent="0.25">
      <c r="A86">
        <v>82</v>
      </c>
      <c r="B86" s="3">
        <v>40701</v>
      </c>
      <c r="C86" s="1">
        <v>0.68450231481481483</v>
      </c>
      <c r="D86">
        <v>17571.324000000001</v>
      </c>
      <c r="E86" s="4" t="s">
        <v>5</v>
      </c>
      <c r="F86" t="s">
        <v>32</v>
      </c>
    </row>
    <row r="87" spans="1:6" x14ac:dyDescent="0.25">
      <c r="A87">
        <v>83</v>
      </c>
      <c r="B87" s="3">
        <v>40701</v>
      </c>
      <c r="C87" s="1">
        <v>0.68519675925925927</v>
      </c>
      <c r="D87">
        <v>15620.929</v>
      </c>
      <c r="E87" s="4" t="s">
        <v>5</v>
      </c>
      <c r="F87" t="s">
        <v>32</v>
      </c>
    </row>
    <row r="88" spans="1:6" x14ac:dyDescent="0.25">
      <c r="A88">
        <v>84</v>
      </c>
      <c r="B88" s="3">
        <v>40701</v>
      </c>
      <c r="C88" s="1">
        <v>0.6858912037037036</v>
      </c>
      <c r="D88">
        <v>15843.968999999999</v>
      </c>
      <c r="E88" s="4" t="s">
        <v>5</v>
      </c>
      <c r="F88" t="s">
        <v>32</v>
      </c>
    </row>
    <row r="89" spans="1:6" x14ac:dyDescent="0.25">
      <c r="A89">
        <v>85</v>
      </c>
      <c r="B89" s="3">
        <v>40701</v>
      </c>
      <c r="C89" s="1">
        <v>0.68658564814814815</v>
      </c>
      <c r="D89">
        <v>14201.678</v>
      </c>
      <c r="E89" s="4" t="s">
        <v>5</v>
      </c>
      <c r="F89" t="s">
        <v>32</v>
      </c>
    </row>
    <row r="90" spans="1:6" x14ac:dyDescent="0.25">
      <c r="A90">
        <v>86</v>
      </c>
      <c r="B90" s="3">
        <v>40701</v>
      </c>
      <c r="C90" s="1">
        <v>0.6872800925925926</v>
      </c>
      <c r="D90">
        <v>13441.906000000001</v>
      </c>
      <c r="E90" s="4" t="s">
        <v>5</v>
      </c>
      <c r="F90" t="s">
        <v>32</v>
      </c>
    </row>
    <row r="91" spans="1:6" x14ac:dyDescent="0.25">
      <c r="A91">
        <v>87</v>
      </c>
      <c r="B91" s="3">
        <v>40701</v>
      </c>
      <c r="C91" s="1">
        <v>0.68798611111111108</v>
      </c>
      <c r="D91">
        <v>12468.364</v>
      </c>
      <c r="E91" s="4" t="s">
        <v>5</v>
      </c>
      <c r="F91" t="s">
        <v>32</v>
      </c>
    </row>
    <row r="92" spans="1:6" x14ac:dyDescent="0.25">
      <c r="A92">
        <v>88</v>
      </c>
      <c r="B92" s="3">
        <v>40701</v>
      </c>
      <c r="C92" s="1">
        <v>0.68868055555555552</v>
      </c>
      <c r="D92">
        <v>15755.482</v>
      </c>
      <c r="E92" s="4" t="s">
        <v>5</v>
      </c>
      <c r="F92" t="s">
        <v>32</v>
      </c>
    </row>
    <row r="93" spans="1:6" x14ac:dyDescent="0.25">
      <c r="A93">
        <v>89</v>
      </c>
      <c r="B93" s="3">
        <v>40701</v>
      </c>
      <c r="C93" s="1">
        <v>0.68937500000000007</v>
      </c>
      <c r="D93">
        <v>12469.686</v>
      </c>
      <c r="E93" s="4" t="s">
        <v>5</v>
      </c>
      <c r="F93" t="s">
        <v>32</v>
      </c>
    </row>
    <row r="94" spans="1:6" x14ac:dyDescent="0.25">
      <c r="A94">
        <v>90</v>
      </c>
      <c r="B94" s="3">
        <v>40701</v>
      </c>
      <c r="C94" s="1">
        <v>0.69006944444444451</v>
      </c>
      <c r="D94">
        <v>12374.315000000001</v>
      </c>
      <c r="E94" s="4" t="s">
        <v>5</v>
      </c>
      <c r="F94" t="s">
        <v>32</v>
      </c>
    </row>
    <row r="95" spans="1:6" x14ac:dyDescent="0.25">
      <c r="A95">
        <v>91</v>
      </c>
      <c r="B95" s="3">
        <v>40701</v>
      </c>
      <c r="C95" s="1">
        <v>0.69076388888888884</v>
      </c>
      <c r="D95">
        <v>11875.053</v>
      </c>
      <c r="E95" s="4" t="s">
        <v>5</v>
      </c>
      <c r="F95" t="s">
        <v>32</v>
      </c>
    </row>
    <row r="96" spans="1:6" x14ac:dyDescent="0.25">
      <c r="A96">
        <v>92</v>
      </c>
      <c r="B96" s="3">
        <v>40701</v>
      </c>
      <c r="C96" s="1">
        <v>0.69145833333333329</v>
      </c>
      <c r="D96">
        <v>11096.757</v>
      </c>
      <c r="E96" s="4" t="s">
        <v>5</v>
      </c>
      <c r="F96" t="s">
        <v>32</v>
      </c>
    </row>
    <row r="97" spans="1:6" x14ac:dyDescent="0.25">
      <c r="A97">
        <v>93</v>
      </c>
      <c r="B97" s="3">
        <v>40701</v>
      </c>
      <c r="C97" s="1">
        <v>0.69215277777777784</v>
      </c>
      <c r="D97">
        <v>12018.978999999999</v>
      </c>
      <c r="E97" s="4" t="s">
        <v>5</v>
      </c>
      <c r="F97" t="s">
        <v>32</v>
      </c>
    </row>
    <row r="98" spans="1:6" x14ac:dyDescent="0.25">
      <c r="A98">
        <v>94</v>
      </c>
      <c r="B98" s="3">
        <v>40701</v>
      </c>
      <c r="C98" s="1">
        <v>0.69284722222222228</v>
      </c>
      <c r="D98">
        <v>12005.599</v>
      </c>
      <c r="E98" s="4" t="s">
        <v>5</v>
      </c>
      <c r="F98" t="s">
        <v>32</v>
      </c>
    </row>
    <row r="99" spans="1:6" x14ac:dyDescent="0.25">
      <c r="A99">
        <v>95</v>
      </c>
      <c r="B99" s="3">
        <v>40701</v>
      </c>
      <c r="C99" s="1">
        <v>0.69354166666666661</v>
      </c>
      <c r="D99">
        <v>14116.16</v>
      </c>
      <c r="E99" s="4" t="s">
        <v>5</v>
      </c>
      <c r="F99" t="s">
        <v>32</v>
      </c>
    </row>
    <row r="100" spans="1:6" x14ac:dyDescent="0.25">
      <c r="A100">
        <v>96</v>
      </c>
      <c r="B100" s="3">
        <v>40701</v>
      </c>
      <c r="C100" s="1">
        <v>0.69423611111111105</v>
      </c>
      <c r="D100">
        <v>11471.084999999999</v>
      </c>
      <c r="E100" s="4" t="s">
        <v>5</v>
      </c>
      <c r="F100" t="s">
        <v>32</v>
      </c>
    </row>
    <row r="101" spans="1:6" x14ac:dyDescent="0.25">
      <c r="A101">
        <v>97</v>
      </c>
      <c r="B101" s="3">
        <v>40701</v>
      </c>
      <c r="C101" s="1">
        <v>0.69493055555555561</v>
      </c>
      <c r="D101">
        <v>14822.444</v>
      </c>
      <c r="E101" s="4" t="s">
        <v>5</v>
      </c>
      <c r="F101" t="s">
        <v>32</v>
      </c>
    </row>
    <row r="102" spans="1:6" x14ac:dyDescent="0.25">
      <c r="A102">
        <v>98</v>
      </c>
      <c r="B102" s="3">
        <v>40701</v>
      </c>
      <c r="C102" s="1">
        <v>0.69563657407407409</v>
      </c>
      <c r="D102">
        <v>12512.618</v>
      </c>
      <c r="E102" s="4" t="s">
        <v>5</v>
      </c>
      <c r="F102" t="s">
        <v>32</v>
      </c>
    </row>
    <row r="103" spans="1:6" x14ac:dyDescent="0.25">
      <c r="A103">
        <v>99</v>
      </c>
      <c r="B103" s="3">
        <v>40701</v>
      </c>
      <c r="C103" s="1">
        <v>0.69634259259259268</v>
      </c>
      <c r="D103">
        <v>13453.697</v>
      </c>
      <c r="E103" s="4" t="s">
        <v>5</v>
      </c>
      <c r="F103" t="s">
        <v>32</v>
      </c>
    </row>
    <row r="104" spans="1:6" x14ac:dyDescent="0.25">
      <c r="A104">
        <v>100</v>
      </c>
      <c r="B104" s="3">
        <v>40701</v>
      </c>
      <c r="C104" s="1">
        <v>0.69703703703703701</v>
      </c>
      <c r="D104">
        <v>11038.534</v>
      </c>
      <c r="E104" s="4" t="s">
        <v>5</v>
      </c>
      <c r="F104" t="s">
        <v>32</v>
      </c>
    </row>
    <row r="105" spans="1:6" x14ac:dyDescent="0.25">
      <c r="A105">
        <v>101</v>
      </c>
      <c r="B105" s="3">
        <v>40701</v>
      </c>
      <c r="C105" s="1">
        <v>0.69773148148148145</v>
      </c>
      <c r="D105">
        <v>10733.85</v>
      </c>
      <c r="E105" s="4" t="s">
        <v>5</v>
      </c>
      <c r="F105" t="s">
        <v>32</v>
      </c>
    </row>
    <row r="106" spans="1:6" x14ac:dyDescent="0.25">
      <c r="A106">
        <v>102</v>
      </c>
      <c r="B106" s="3">
        <v>40701</v>
      </c>
      <c r="C106" s="1">
        <v>0.69842592592592589</v>
      </c>
      <c r="D106">
        <v>14570.334000000001</v>
      </c>
      <c r="E106" s="4" t="s">
        <v>5</v>
      </c>
      <c r="F106" t="s">
        <v>32</v>
      </c>
    </row>
    <row r="107" spans="1:6" x14ac:dyDescent="0.25">
      <c r="A107">
        <v>103</v>
      </c>
      <c r="B107" s="3">
        <v>40701</v>
      </c>
      <c r="C107" s="1">
        <v>0.69912037037037045</v>
      </c>
      <c r="D107">
        <v>15546.995999999999</v>
      </c>
      <c r="E107" s="4" t="s">
        <v>5</v>
      </c>
      <c r="F107" t="s">
        <v>32</v>
      </c>
    </row>
    <row r="108" spans="1:6" x14ac:dyDescent="0.25">
      <c r="A108">
        <v>104</v>
      </c>
      <c r="B108" s="3">
        <v>40701</v>
      </c>
      <c r="C108" s="1">
        <v>0.69981481481481478</v>
      </c>
      <c r="D108">
        <v>13220.325000000001</v>
      </c>
      <c r="E108" s="4" t="s">
        <v>5</v>
      </c>
      <c r="F108" t="s">
        <v>32</v>
      </c>
    </row>
    <row r="109" spans="1:6" x14ac:dyDescent="0.25">
      <c r="A109">
        <v>105</v>
      </c>
      <c r="B109" s="3">
        <v>40701</v>
      </c>
      <c r="C109" s="1">
        <v>0.70050925925925922</v>
      </c>
      <c r="D109">
        <v>12522.005999999999</v>
      </c>
      <c r="E109" s="4" t="s">
        <v>5</v>
      </c>
      <c r="F109" t="s">
        <v>32</v>
      </c>
    </row>
    <row r="110" spans="1:6" x14ac:dyDescent="0.25">
      <c r="A110">
        <v>106</v>
      </c>
      <c r="B110" s="3">
        <v>40701</v>
      </c>
      <c r="C110" s="1">
        <v>0.7012152777777777</v>
      </c>
      <c r="D110">
        <v>13603.156000000001</v>
      </c>
      <c r="E110" s="4" t="s">
        <v>5</v>
      </c>
      <c r="F110" t="s">
        <v>32</v>
      </c>
    </row>
    <row r="111" spans="1:6" x14ac:dyDescent="0.25">
      <c r="A111">
        <v>107</v>
      </c>
      <c r="B111" s="3">
        <v>40701</v>
      </c>
      <c r="C111" s="1">
        <v>0.70190972222222225</v>
      </c>
      <c r="D111">
        <v>13661.124</v>
      </c>
      <c r="E111" s="4" t="s">
        <v>5</v>
      </c>
      <c r="F111" t="s">
        <v>32</v>
      </c>
    </row>
    <row r="112" spans="1:6" x14ac:dyDescent="0.25">
      <c r="A112">
        <v>108</v>
      </c>
      <c r="B112" s="3">
        <v>40701</v>
      </c>
      <c r="C112" s="1">
        <v>0.7026041666666667</v>
      </c>
      <c r="D112">
        <v>13486.683999999999</v>
      </c>
      <c r="E112" s="4" t="s">
        <v>5</v>
      </c>
      <c r="F112" t="s">
        <v>32</v>
      </c>
    </row>
    <row r="113" spans="1:7" x14ac:dyDescent="0.25">
      <c r="A113">
        <v>109</v>
      </c>
      <c r="B113" s="3">
        <v>40701</v>
      </c>
      <c r="C113" s="1">
        <v>0.70329861111111114</v>
      </c>
      <c r="D113">
        <v>13063.429</v>
      </c>
      <c r="E113" s="4" t="s">
        <v>5</v>
      </c>
      <c r="F113" t="s">
        <v>32</v>
      </c>
    </row>
    <row r="114" spans="1:7" x14ac:dyDescent="0.25">
      <c r="A114">
        <v>110</v>
      </c>
      <c r="B114" s="3">
        <v>40701</v>
      </c>
      <c r="C114" s="1">
        <v>0.70399305555555547</v>
      </c>
      <c r="D114">
        <v>13206.763000000001</v>
      </c>
      <c r="E114" s="4" t="s">
        <v>5</v>
      </c>
      <c r="F114" t="s">
        <v>32</v>
      </c>
    </row>
    <row r="115" spans="1:7" x14ac:dyDescent="0.25">
      <c r="A115">
        <v>111</v>
      </c>
      <c r="B115" s="3">
        <v>40701</v>
      </c>
      <c r="C115" s="1">
        <v>0.70468750000000002</v>
      </c>
      <c r="D115">
        <v>13597.116</v>
      </c>
      <c r="E115" s="4" t="s">
        <v>5</v>
      </c>
      <c r="F115" t="s">
        <v>32</v>
      </c>
    </row>
    <row r="116" spans="1:7" x14ac:dyDescent="0.25">
      <c r="A116">
        <v>112</v>
      </c>
      <c r="B116" s="3">
        <v>40701</v>
      </c>
      <c r="C116" s="1">
        <v>0.70538194444444446</v>
      </c>
      <c r="D116">
        <v>13895.317999999999</v>
      </c>
      <c r="E116" s="4" t="s">
        <v>5</v>
      </c>
      <c r="F116" t="s">
        <v>32</v>
      </c>
    </row>
    <row r="117" spans="1:7" x14ac:dyDescent="0.25">
      <c r="A117">
        <v>113</v>
      </c>
      <c r="B117" s="3">
        <v>40701</v>
      </c>
      <c r="C117" s="1">
        <v>0.70608796296296295</v>
      </c>
      <c r="D117">
        <v>13752.475</v>
      </c>
      <c r="E117" s="4" t="s">
        <v>5</v>
      </c>
      <c r="F117" t="s">
        <v>32</v>
      </c>
    </row>
    <row r="118" spans="1:7" x14ac:dyDescent="0.25">
      <c r="A118">
        <v>114</v>
      </c>
      <c r="B118" s="3">
        <v>40701</v>
      </c>
      <c r="C118" s="1">
        <v>0.70678240740740739</v>
      </c>
      <c r="D118">
        <v>13943.825999999999</v>
      </c>
      <c r="E118" s="4" t="s">
        <v>5</v>
      </c>
      <c r="F118" t="s">
        <v>32</v>
      </c>
    </row>
    <row r="119" spans="1:7" x14ac:dyDescent="0.25">
      <c r="A119">
        <v>115</v>
      </c>
      <c r="B119" s="3">
        <v>40701</v>
      </c>
      <c r="C119" s="1">
        <v>0.70747685185185183</v>
      </c>
      <c r="D119">
        <v>12948.187</v>
      </c>
      <c r="E119" s="4" t="s">
        <v>5</v>
      </c>
      <c r="F119" t="s">
        <v>32</v>
      </c>
    </row>
    <row r="120" spans="1:7" x14ac:dyDescent="0.25">
      <c r="A120">
        <v>116</v>
      </c>
      <c r="B120" s="3">
        <v>40701</v>
      </c>
      <c r="C120" s="1">
        <v>0.70817129629629638</v>
      </c>
      <c r="D120">
        <v>13421.067999999999</v>
      </c>
      <c r="E120" s="4" t="s">
        <v>5</v>
      </c>
      <c r="F120" t="s">
        <v>32</v>
      </c>
    </row>
    <row r="121" spans="1:7" x14ac:dyDescent="0.25">
      <c r="A121">
        <v>117</v>
      </c>
      <c r="B121" s="3">
        <v>40701</v>
      </c>
      <c r="C121" s="1">
        <v>0.70886574074074071</v>
      </c>
      <c r="D121">
        <v>13046.018</v>
      </c>
      <c r="E121" s="4" t="s">
        <v>6</v>
      </c>
      <c r="F121" t="s">
        <v>32</v>
      </c>
    </row>
    <row r="122" spans="1:7" x14ac:dyDescent="0.25">
      <c r="A122">
        <v>118</v>
      </c>
      <c r="B122" s="3">
        <v>40701</v>
      </c>
      <c r="C122" s="1">
        <v>0.7095717592592593</v>
      </c>
      <c r="D122">
        <v>12711.370999999999</v>
      </c>
      <c r="E122" s="4" t="s">
        <v>6</v>
      </c>
      <c r="F122" t="s">
        <v>32</v>
      </c>
    </row>
    <row r="123" spans="1:7" x14ac:dyDescent="0.25">
      <c r="A123">
        <v>119</v>
      </c>
      <c r="B123" s="3">
        <v>40701</v>
      </c>
      <c r="C123" s="1">
        <v>0.71026620370370364</v>
      </c>
      <c r="D123">
        <v>13264.4</v>
      </c>
      <c r="E123" s="4" t="s">
        <v>6</v>
      </c>
      <c r="F123" t="s">
        <v>32</v>
      </c>
    </row>
    <row r="124" spans="1:7" x14ac:dyDescent="0.25">
      <c r="A124">
        <v>120</v>
      </c>
      <c r="B124" s="3">
        <v>40701</v>
      </c>
      <c r="C124" s="1">
        <v>0.71096064814814808</v>
      </c>
      <c r="D124">
        <v>12799.927</v>
      </c>
      <c r="E124" s="4" t="s">
        <v>6</v>
      </c>
      <c r="F124" t="s">
        <v>32</v>
      </c>
    </row>
    <row r="125" spans="1:7" x14ac:dyDescent="0.25">
      <c r="A125">
        <v>121</v>
      </c>
      <c r="B125" s="3">
        <v>40701</v>
      </c>
      <c r="C125" s="1">
        <v>0.71165509259259263</v>
      </c>
      <c r="D125">
        <v>12544.959000000001</v>
      </c>
      <c r="E125" s="4" t="s">
        <v>6</v>
      </c>
      <c r="F125" t="s">
        <v>32</v>
      </c>
    </row>
    <row r="126" spans="1:7" s="5" customFormat="1" x14ac:dyDescent="0.25">
      <c r="A126">
        <v>122</v>
      </c>
      <c r="B126" s="3">
        <v>40701</v>
      </c>
      <c r="C126" s="1">
        <v>0.71875</v>
      </c>
      <c r="D126">
        <v>14574.573</v>
      </c>
      <c r="E126" s="4" t="s">
        <v>6</v>
      </c>
      <c r="F126" t="s">
        <v>32</v>
      </c>
      <c r="G126"/>
    </row>
    <row r="127" spans="1:7" s="5" customFormat="1" x14ac:dyDescent="0.25">
      <c r="A127">
        <v>123</v>
      </c>
      <c r="B127" s="3">
        <v>40701</v>
      </c>
      <c r="C127" s="1">
        <v>0.71944444444444444</v>
      </c>
      <c r="D127">
        <v>14074.298000000001</v>
      </c>
      <c r="E127" s="4" t="s">
        <v>6</v>
      </c>
      <c r="F127" t="s">
        <v>32</v>
      </c>
      <c r="G127"/>
    </row>
    <row r="128" spans="1:7" s="5" customFormat="1" x14ac:dyDescent="0.25">
      <c r="A128">
        <v>124</v>
      </c>
      <c r="B128" s="3">
        <v>40701</v>
      </c>
      <c r="C128" s="1">
        <v>0.72015046296296292</v>
      </c>
      <c r="D128">
        <v>14021.994000000001</v>
      </c>
      <c r="E128" s="4" t="s">
        <v>6</v>
      </c>
      <c r="F128" t="s">
        <v>32</v>
      </c>
      <c r="G128"/>
    </row>
    <row r="129" spans="1:7" s="5" customFormat="1" x14ac:dyDescent="0.25">
      <c r="A129">
        <v>125</v>
      </c>
      <c r="B129" s="3">
        <v>40701</v>
      </c>
      <c r="C129" s="1">
        <v>0.72084490740740748</v>
      </c>
      <c r="D129">
        <v>12025.067999999999</v>
      </c>
      <c r="E129" s="4" t="s">
        <v>6</v>
      </c>
      <c r="F129" t="s">
        <v>32</v>
      </c>
      <c r="G129"/>
    </row>
    <row r="130" spans="1:7" s="5" customFormat="1" x14ac:dyDescent="0.25">
      <c r="A130">
        <v>126</v>
      </c>
      <c r="B130" s="3">
        <v>40701</v>
      </c>
      <c r="C130" s="1">
        <v>0.72153935185185192</v>
      </c>
      <c r="D130">
        <v>11763.129000000001</v>
      </c>
      <c r="E130" s="4" t="s">
        <v>6</v>
      </c>
      <c r="F130" t="s">
        <v>32</v>
      </c>
      <c r="G130"/>
    </row>
    <row r="131" spans="1:7" s="5" customFormat="1" x14ac:dyDescent="0.25">
      <c r="A131">
        <v>127</v>
      </c>
      <c r="B131" s="3">
        <v>40701</v>
      </c>
      <c r="C131" s="1">
        <v>0.72223379629629625</v>
      </c>
      <c r="D131">
        <v>11947.322</v>
      </c>
      <c r="E131" s="4" t="s">
        <v>6</v>
      </c>
      <c r="F131" t="s">
        <v>32</v>
      </c>
      <c r="G131"/>
    </row>
    <row r="132" spans="1:7" s="5" customFormat="1" x14ac:dyDescent="0.25">
      <c r="A132">
        <v>128</v>
      </c>
      <c r="B132" s="3">
        <v>40701</v>
      </c>
      <c r="C132" s="1">
        <v>0.72292824074074069</v>
      </c>
      <c r="D132">
        <v>11904.56</v>
      </c>
      <c r="E132" s="4" t="s">
        <v>6</v>
      </c>
      <c r="F132" t="s">
        <v>32</v>
      </c>
      <c r="G132"/>
    </row>
    <row r="133" spans="1:7" s="5" customFormat="1" x14ac:dyDescent="0.25">
      <c r="A133">
        <v>129</v>
      </c>
      <c r="B133" s="3">
        <v>40701</v>
      </c>
      <c r="C133" s="1">
        <v>0.72362268518518524</v>
      </c>
      <c r="D133">
        <v>11836.986999999999</v>
      </c>
      <c r="E133" s="4" t="s">
        <v>6</v>
      </c>
      <c r="F133" t="s">
        <v>32</v>
      </c>
      <c r="G133"/>
    </row>
    <row r="134" spans="1:7" s="5" customFormat="1" x14ac:dyDescent="0.25">
      <c r="A134">
        <v>130</v>
      </c>
      <c r="B134" s="3">
        <v>40701</v>
      </c>
      <c r="C134" s="1">
        <v>0.72432870370370372</v>
      </c>
      <c r="D134">
        <v>11829.623</v>
      </c>
      <c r="E134" s="4" t="s">
        <v>6</v>
      </c>
      <c r="F134" t="s">
        <v>32</v>
      </c>
      <c r="G134"/>
    </row>
    <row r="135" spans="1:7" s="5" customFormat="1" x14ac:dyDescent="0.25">
      <c r="A135">
        <v>131</v>
      </c>
      <c r="B135" s="3">
        <v>40701</v>
      </c>
      <c r="C135" s="1">
        <v>0.72502314814814817</v>
      </c>
      <c r="D135">
        <v>11358.146000000001</v>
      </c>
      <c r="E135" s="4" t="s">
        <v>6</v>
      </c>
      <c r="F135" t="s">
        <v>32</v>
      </c>
      <c r="G135"/>
    </row>
    <row r="136" spans="1:7" s="5" customFormat="1" x14ac:dyDescent="0.25">
      <c r="A136">
        <v>132</v>
      </c>
      <c r="B136" s="3">
        <v>40701</v>
      </c>
      <c r="C136" s="1">
        <v>0.72571759259259261</v>
      </c>
      <c r="D136">
        <v>11629.986000000001</v>
      </c>
      <c r="E136" s="4" t="s">
        <v>6</v>
      </c>
      <c r="F136" t="s">
        <v>32</v>
      </c>
      <c r="G136"/>
    </row>
    <row r="137" spans="1:7" s="5" customFormat="1" x14ac:dyDescent="0.25">
      <c r="A137">
        <v>133</v>
      </c>
      <c r="B137" s="3">
        <v>40701</v>
      </c>
      <c r="C137" s="1">
        <v>0.72641203703703694</v>
      </c>
      <c r="D137">
        <v>11619.66</v>
      </c>
      <c r="E137" s="4" t="s">
        <v>6</v>
      </c>
      <c r="F137" t="s">
        <v>32</v>
      </c>
      <c r="G137"/>
    </row>
    <row r="138" spans="1:7" s="5" customFormat="1" x14ac:dyDescent="0.25">
      <c r="A138">
        <v>134</v>
      </c>
      <c r="B138" s="3">
        <v>40701</v>
      </c>
      <c r="C138" s="1">
        <v>0.72710648148148149</v>
      </c>
      <c r="D138">
        <v>11934.045</v>
      </c>
      <c r="E138" s="4" t="s">
        <v>6</v>
      </c>
      <c r="F138" t="s">
        <v>32</v>
      </c>
      <c r="G138"/>
    </row>
    <row r="139" spans="1:7" s="5" customFormat="1" x14ac:dyDescent="0.25">
      <c r="A139">
        <v>135</v>
      </c>
      <c r="B139" s="3">
        <v>40701</v>
      </c>
      <c r="C139" s="1">
        <v>0.72780092592592593</v>
      </c>
      <c r="D139">
        <v>12058.78</v>
      </c>
      <c r="E139" s="4" t="s">
        <v>6</v>
      </c>
      <c r="F139" t="s">
        <v>32</v>
      </c>
      <c r="G139"/>
    </row>
    <row r="140" spans="1:7" s="5" customFormat="1" x14ac:dyDescent="0.25">
      <c r="A140">
        <v>136</v>
      </c>
      <c r="B140" s="3">
        <v>40701</v>
      </c>
      <c r="C140" s="1">
        <v>0.72849537037037038</v>
      </c>
      <c r="D140">
        <v>12135.968999999999</v>
      </c>
      <c r="E140" s="4" t="s">
        <v>6</v>
      </c>
      <c r="F140" t="s">
        <v>32</v>
      </c>
      <c r="G140"/>
    </row>
    <row r="141" spans="1:7" s="5" customFormat="1" x14ac:dyDescent="0.25">
      <c r="A141">
        <v>137</v>
      </c>
      <c r="B141" s="3">
        <v>40701</v>
      </c>
      <c r="C141" s="1">
        <v>0.72918981481481471</v>
      </c>
      <c r="D141">
        <v>12523.035</v>
      </c>
      <c r="E141" s="4" t="s">
        <v>6</v>
      </c>
      <c r="F141" t="s">
        <v>32</v>
      </c>
      <c r="G141"/>
    </row>
    <row r="142" spans="1:7" s="5" customFormat="1" x14ac:dyDescent="0.25">
      <c r="A142">
        <v>138</v>
      </c>
      <c r="B142" s="3">
        <v>40701</v>
      </c>
      <c r="C142" s="1">
        <v>0.72988425925925926</v>
      </c>
      <c r="D142">
        <v>12312.062</v>
      </c>
      <c r="E142" s="4" t="s">
        <v>6</v>
      </c>
      <c r="F142" t="s">
        <v>32</v>
      </c>
      <c r="G142"/>
    </row>
    <row r="143" spans="1:7" s="5" customFormat="1" x14ac:dyDescent="0.25">
      <c r="A143">
        <v>139</v>
      </c>
      <c r="B143" s="3">
        <v>40701</v>
      </c>
      <c r="C143" s="1">
        <v>0.7305787037037037</v>
      </c>
      <c r="D143">
        <v>12339.171</v>
      </c>
      <c r="E143" s="4" t="s">
        <v>6</v>
      </c>
      <c r="F143" t="s">
        <v>32</v>
      </c>
      <c r="G143"/>
    </row>
    <row r="144" spans="1:7" s="5" customFormat="1" x14ac:dyDescent="0.25">
      <c r="A144">
        <v>140</v>
      </c>
      <c r="B144" s="3">
        <v>40701</v>
      </c>
      <c r="C144" s="1">
        <v>0.73127314814814814</v>
      </c>
      <c r="D144">
        <v>12377.241</v>
      </c>
      <c r="E144" s="4" t="s">
        <v>6</v>
      </c>
      <c r="F144" t="s">
        <v>32</v>
      </c>
      <c r="G144"/>
    </row>
    <row r="145" spans="1:7" s="5" customFormat="1" x14ac:dyDescent="0.25">
      <c r="A145">
        <v>141</v>
      </c>
      <c r="B145" s="3">
        <v>40701</v>
      </c>
      <c r="C145" s="1">
        <v>0.73197916666666663</v>
      </c>
      <c r="D145">
        <v>11511.936</v>
      </c>
      <c r="E145" s="4" t="s">
        <v>6</v>
      </c>
      <c r="F145" t="s">
        <v>32</v>
      </c>
      <c r="G145"/>
    </row>
    <row r="146" spans="1:7" s="5" customFormat="1" x14ac:dyDescent="0.25">
      <c r="A146">
        <v>142</v>
      </c>
      <c r="B146" s="3">
        <v>40701</v>
      </c>
      <c r="C146" s="1">
        <v>0.73267361111111118</v>
      </c>
      <c r="D146">
        <v>11487.005999999999</v>
      </c>
      <c r="E146" s="4" t="s">
        <v>6</v>
      </c>
      <c r="F146" t="s">
        <v>32</v>
      </c>
      <c r="G146"/>
    </row>
    <row r="147" spans="1:7" s="5" customFormat="1" x14ac:dyDescent="0.25">
      <c r="A147">
        <v>143</v>
      </c>
      <c r="B147" s="3">
        <v>40701</v>
      </c>
      <c r="C147" s="1">
        <v>0.73336805555555562</v>
      </c>
      <c r="D147">
        <v>11351.904</v>
      </c>
      <c r="E147" s="4" t="s">
        <v>6</v>
      </c>
      <c r="F147" t="s">
        <v>32</v>
      </c>
      <c r="G147"/>
    </row>
    <row r="148" spans="1:7" s="5" customFormat="1" x14ac:dyDescent="0.25">
      <c r="A148">
        <v>144</v>
      </c>
      <c r="B148" s="3">
        <v>40701</v>
      </c>
      <c r="C148" s="1">
        <v>0.73406249999999995</v>
      </c>
      <c r="D148">
        <v>11364.375</v>
      </c>
      <c r="E148" s="4" t="s">
        <v>6</v>
      </c>
      <c r="F148" t="s">
        <v>32</v>
      </c>
      <c r="G148"/>
    </row>
    <row r="149" spans="1:7" s="5" customFormat="1" x14ac:dyDescent="0.25">
      <c r="A149">
        <v>145</v>
      </c>
      <c r="B149" s="3">
        <v>40701</v>
      </c>
      <c r="C149" s="1">
        <v>0.73475694444444439</v>
      </c>
      <c r="D149">
        <v>11348.906000000001</v>
      </c>
      <c r="E149" s="4" t="s">
        <v>6</v>
      </c>
      <c r="F149" t="s">
        <v>32</v>
      </c>
      <c r="G149"/>
    </row>
    <row r="150" spans="1:7" s="5" customFormat="1" x14ac:dyDescent="0.25">
      <c r="A150">
        <v>146</v>
      </c>
      <c r="B150" s="3">
        <v>40701</v>
      </c>
      <c r="C150" s="1">
        <v>0.73545138888888895</v>
      </c>
      <c r="D150">
        <v>11434.463</v>
      </c>
      <c r="E150" s="4" t="s">
        <v>6</v>
      </c>
      <c r="F150" t="s">
        <v>32</v>
      </c>
      <c r="G150"/>
    </row>
    <row r="151" spans="1:7" s="5" customFormat="1" x14ac:dyDescent="0.25">
      <c r="A151">
        <v>147</v>
      </c>
      <c r="B151" s="3">
        <v>40701</v>
      </c>
      <c r="C151" s="1">
        <v>0.73614583333333339</v>
      </c>
      <c r="D151">
        <v>11162.775</v>
      </c>
      <c r="E151" s="4" t="s">
        <v>6</v>
      </c>
      <c r="F151" t="s">
        <v>32</v>
      </c>
      <c r="G151"/>
    </row>
    <row r="152" spans="1:7" s="5" customFormat="1" x14ac:dyDescent="0.25">
      <c r="A152">
        <v>148</v>
      </c>
      <c r="B152" s="3">
        <v>40701</v>
      </c>
      <c r="C152" s="1">
        <v>0.73684027777777772</v>
      </c>
      <c r="D152">
        <v>11203.697</v>
      </c>
      <c r="E152" s="4" t="s">
        <v>6</v>
      </c>
      <c r="F152" t="s">
        <v>32</v>
      </c>
      <c r="G152"/>
    </row>
    <row r="153" spans="1:7" s="5" customFormat="1" x14ac:dyDescent="0.25">
      <c r="A153">
        <v>149</v>
      </c>
      <c r="B153" s="3">
        <v>40701</v>
      </c>
      <c r="C153" s="1">
        <v>0.73753472222222216</v>
      </c>
      <c r="D153">
        <v>11576.335999999999</v>
      </c>
      <c r="E153" s="4" t="s">
        <v>6</v>
      </c>
      <c r="F153" t="s">
        <v>32</v>
      </c>
      <c r="G153"/>
    </row>
    <row r="154" spans="1:7" s="5" customFormat="1" x14ac:dyDescent="0.25">
      <c r="A154">
        <v>150</v>
      </c>
      <c r="B154" s="3">
        <v>40701</v>
      </c>
      <c r="C154" s="1">
        <v>0.73822916666666671</v>
      </c>
      <c r="D154">
        <v>11450.415999999999</v>
      </c>
      <c r="E154" s="4" t="s">
        <v>6</v>
      </c>
      <c r="F154" t="s">
        <v>32</v>
      </c>
      <c r="G154"/>
    </row>
    <row r="155" spans="1:7" s="5" customFormat="1" x14ac:dyDescent="0.25">
      <c r="A155">
        <v>151</v>
      </c>
      <c r="B155" s="3">
        <v>40701</v>
      </c>
      <c r="C155" s="1">
        <v>0.73892361111111116</v>
      </c>
      <c r="D155">
        <v>11618.074000000001</v>
      </c>
      <c r="E155" s="4" t="s">
        <v>6</v>
      </c>
      <c r="F155" t="s">
        <v>32</v>
      </c>
      <c r="G155"/>
    </row>
    <row r="156" spans="1:7" s="5" customFormat="1" x14ac:dyDescent="0.25">
      <c r="A156">
        <v>152</v>
      </c>
      <c r="B156" s="3">
        <v>40701</v>
      </c>
      <c r="C156" s="1">
        <v>0.73962962962962964</v>
      </c>
      <c r="D156">
        <v>11550.788</v>
      </c>
      <c r="E156" s="4" t="s">
        <v>6</v>
      </c>
      <c r="F156" t="s">
        <v>32</v>
      </c>
      <c r="G156"/>
    </row>
    <row r="157" spans="1:7" s="5" customFormat="1" x14ac:dyDescent="0.25">
      <c r="A157">
        <v>153</v>
      </c>
      <c r="B157" s="3">
        <v>40701</v>
      </c>
      <c r="C157" s="1">
        <v>0.74032407407407408</v>
      </c>
      <c r="D157">
        <v>11569.050999999999</v>
      </c>
      <c r="E157" s="4" t="s">
        <v>6</v>
      </c>
      <c r="F157" t="s">
        <v>32</v>
      </c>
      <c r="G157"/>
    </row>
    <row r="158" spans="1:7" s="5" customFormat="1" x14ac:dyDescent="0.25">
      <c r="A158">
        <v>154</v>
      </c>
      <c r="B158" s="3">
        <v>40701</v>
      </c>
      <c r="C158" s="1">
        <v>0.74101851851851863</v>
      </c>
      <c r="D158">
        <v>11204.626</v>
      </c>
      <c r="E158" s="4" t="s">
        <v>6</v>
      </c>
      <c r="F158" t="s">
        <v>32</v>
      </c>
      <c r="G158"/>
    </row>
    <row r="159" spans="1:7" s="5" customFormat="1" x14ac:dyDescent="0.25">
      <c r="A159">
        <v>155</v>
      </c>
      <c r="B159" s="3">
        <v>40701</v>
      </c>
      <c r="C159" s="1">
        <v>0.74171296296296296</v>
      </c>
      <c r="D159">
        <v>12157.02</v>
      </c>
      <c r="E159" s="4" t="s">
        <v>6</v>
      </c>
      <c r="F159" t="s">
        <v>32</v>
      </c>
      <c r="G159"/>
    </row>
    <row r="160" spans="1:7" s="5" customFormat="1" x14ac:dyDescent="0.25">
      <c r="A160">
        <v>156</v>
      </c>
      <c r="B160" s="3">
        <v>40701</v>
      </c>
      <c r="C160" s="1">
        <v>0.7424074074074074</v>
      </c>
      <c r="D160">
        <v>11666.771000000001</v>
      </c>
      <c r="E160" s="4" t="s">
        <v>6</v>
      </c>
      <c r="F160" t="s">
        <v>32</v>
      </c>
      <c r="G160"/>
    </row>
    <row r="161" spans="1:7" s="5" customFormat="1" x14ac:dyDescent="0.25">
      <c r="A161">
        <v>157</v>
      </c>
      <c r="B161" s="3">
        <v>40701</v>
      </c>
      <c r="C161" s="1">
        <v>0.74310185185185185</v>
      </c>
      <c r="D161">
        <v>11828.585999999999</v>
      </c>
      <c r="E161" s="4" t="s">
        <v>6</v>
      </c>
      <c r="F161" t="s">
        <v>32</v>
      </c>
      <c r="G161"/>
    </row>
    <row r="162" spans="1:7" s="5" customFormat="1" x14ac:dyDescent="0.25">
      <c r="A162">
        <v>158</v>
      </c>
      <c r="B162" s="3">
        <v>40701</v>
      </c>
      <c r="C162" s="1">
        <v>0.74380787037037033</v>
      </c>
      <c r="D162">
        <v>11756.457</v>
      </c>
      <c r="E162" s="4" t="s">
        <v>6</v>
      </c>
      <c r="F162" t="s">
        <v>32</v>
      </c>
      <c r="G162"/>
    </row>
    <row r="163" spans="1:7" s="5" customFormat="1" x14ac:dyDescent="0.25">
      <c r="A163">
        <v>159</v>
      </c>
      <c r="B163" s="3">
        <v>40701</v>
      </c>
      <c r="C163" s="1">
        <v>0.74450231481481488</v>
      </c>
      <c r="D163">
        <v>11760.133</v>
      </c>
      <c r="E163" s="4" t="s">
        <v>6</v>
      </c>
      <c r="F163" t="s">
        <v>32</v>
      </c>
      <c r="G163"/>
    </row>
    <row r="164" spans="1:7" s="5" customFormat="1" x14ac:dyDescent="0.25">
      <c r="A164">
        <v>160</v>
      </c>
      <c r="B164" s="3">
        <v>40701</v>
      </c>
      <c r="C164" s="1">
        <v>0.74519675925925932</v>
      </c>
      <c r="D164">
        <v>11725.518</v>
      </c>
      <c r="E164" s="4" t="s">
        <v>6</v>
      </c>
      <c r="F164" t="s">
        <v>32</v>
      </c>
      <c r="G164"/>
    </row>
    <row r="165" spans="1:7" s="5" customFormat="1" x14ac:dyDescent="0.25">
      <c r="A165">
        <v>161</v>
      </c>
      <c r="B165" s="3">
        <v>40701</v>
      </c>
      <c r="C165" s="1">
        <v>0.74589120370370365</v>
      </c>
      <c r="D165">
        <v>11585.91</v>
      </c>
      <c r="E165" s="4" t="s">
        <v>6</v>
      </c>
      <c r="F165" t="s">
        <v>32</v>
      </c>
      <c r="G165"/>
    </row>
    <row r="166" spans="1:7" s="5" customFormat="1" x14ac:dyDescent="0.25">
      <c r="A166">
        <v>162</v>
      </c>
      <c r="B166" s="3">
        <v>40701</v>
      </c>
      <c r="C166" s="1">
        <v>0.7465856481481481</v>
      </c>
      <c r="D166">
        <v>11477.466</v>
      </c>
      <c r="E166" s="4" t="s">
        <v>6</v>
      </c>
      <c r="F166" t="s">
        <v>32</v>
      </c>
      <c r="G166"/>
    </row>
    <row r="167" spans="1:7" s="5" customFormat="1" x14ac:dyDescent="0.25">
      <c r="A167">
        <v>163</v>
      </c>
      <c r="B167" s="3">
        <v>40701</v>
      </c>
      <c r="C167" s="1">
        <v>0.74728009259259265</v>
      </c>
      <c r="D167">
        <v>10359.249</v>
      </c>
      <c r="E167" s="4" t="s">
        <v>6</v>
      </c>
      <c r="F167" t="s">
        <v>32</v>
      </c>
      <c r="G167"/>
    </row>
    <row r="168" spans="1:7" s="5" customFormat="1" x14ac:dyDescent="0.25">
      <c r="A168">
        <v>164</v>
      </c>
      <c r="B168" s="3">
        <v>40701</v>
      </c>
      <c r="C168" s="1">
        <v>0.74799768518518517</v>
      </c>
      <c r="D168">
        <v>10314.040999999999</v>
      </c>
      <c r="E168" s="4" t="s">
        <v>6</v>
      </c>
      <c r="F168" t="s">
        <v>32</v>
      </c>
      <c r="G168"/>
    </row>
    <row r="169" spans="1:7" s="5" customFormat="1" x14ac:dyDescent="0.25">
      <c r="A169">
        <v>165</v>
      </c>
      <c r="B169" s="3">
        <v>40701</v>
      </c>
      <c r="C169" s="1">
        <v>0.74870370370370365</v>
      </c>
      <c r="D169">
        <v>10579.232</v>
      </c>
      <c r="E169" s="4" t="s">
        <v>6</v>
      </c>
      <c r="F169" t="s">
        <v>32</v>
      </c>
      <c r="G169"/>
    </row>
    <row r="170" spans="1:7" s="5" customFormat="1" x14ac:dyDescent="0.25">
      <c r="A170">
        <v>166</v>
      </c>
      <c r="B170" s="3">
        <v>40701</v>
      </c>
      <c r="C170" s="1">
        <v>0.74940972222222213</v>
      </c>
      <c r="D170">
        <v>12689.773999999999</v>
      </c>
      <c r="E170" s="4" t="s">
        <v>6</v>
      </c>
      <c r="F170" t="s">
        <v>32</v>
      </c>
      <c r="G170"/>
    </row>
    <row r="171" spans="1:7" s="5" customFormat="1" x14ac:dyDescent="0.25">
      <c r="A171">
        <v>167</v>
      </c>
      <c r="B171" s="3">
        <v>40701</v>
      </c>
      <c r="C171" s="1">
        <v>0.75011574074074072</v>
      </c>
      <c r="D171">
        <v>10967.043</v>
      </c>
      <c r="E171" s="4" t="s">
        <v>7</v>
      </c>
      <c r="F171" t="s">
        <v>32</v>
      </c>
      <c r="G171"/>
    </row>
    <row r="172" spans="1:7" s="5" customFormat="1" x14ac:dyDescent="0.25">
      <c r="A172">
        <v>168</v>
      </c>
      <c r="B172" s="3">
        <v>40701</v>
      </c>
      <c r="C172" s="1">
        <v>0.7508217592592592</v>
      </c>
      <c r="D172">
        <v>10984.428</v>
      </c>
      <c r="E172" s="4" t="s">
        <v>7</v>
      </c>
      <c r="F172" t="s">
        <v>32</v>
      </c>
      <c r="G172"/>
    </row>
    <row r="173" spans="1:7" s="5" customFormat="1" x14ac:dyDescent="0.25">
      <c r="A173">
        <v>169</v>
      </c>
      <c r="B173" s="3">
        <v>40701</v>
      </c>
      <c r="C173" s="1">
        <v>0.75152777777777768</v>
      </c>
      <c r="D173">
        <v>10926.716</v>
      </c>
      <c r="E173" s="4" t="s">
        <v>7</v>
      </c>
      <c r="F173" t="s">
        <v>32</v>
      </c>
      <c r="G173"/>
    </row>
    <row r="174" spans="1:7" s="5" customFormat="1" x14ac:dyDescent="0.25">
      <c r="A174">
        <v>170</v>
      </c>
      <c r="B174" s="3">
        <v>40701</v>
      </c>
      <c r="C174" s="1">
        <v>0.75223379629629628</v>
      </c>
      <c r="D174">
        <v>10929.487999999999</v>
      </c>
      <c r="E174" s="4" t="s">
        <v>7</v>
      </c>
      <c r="F174" t="s">
        <v>32</v>
      </c>
      <c r="G174"/>
    </row>
    <row r="175" spans="1:7" s="5" customFormat="1" x14ac:dyDescent="0.25">
      <c r="A175">
        <v>171</v>
      </c>
      <c r="B175" s="3">
        <v>40701</v>
      </c>
      <c r="C175" s="1">
        <v>0.75295138888888891</v>
      </c>
      <c r="D175">
        <v>10582.266</v>
      </c>
      <c r="E175" s="4" t="s">
        <v>7</v>
      </c>
      <c r="F175" t="s">
        <v>32</v>
      </c>
      <c r="G175"/>
    </row>
    <row r="176" spans="1:7" s="5" customFormat="1" x14ac:dyDescent="0.25">
      <c r="A176">
        <v>172</v>
      </c>
      <c r="B176" s="3">
        <v>40701</v>
      </c>
      <c r="C176" s="1">
        <v>0.75365740740740739</v>
      </c>
      <c r="D176">
        <v>10554.163</v>
      </c>
      <c r="E176" s="4" t="s">
        <v>7</v>
      </c>
      <c r="F176" t="s">
        <v>32</v>
      </c>
      <c r="G176"/>
    </row>
    <row r="177" spans="1:7" s="5" customFormat="1" x14ac:dyDescent="0.25">
      <c r="A177">
        <v>173</v>
      </c>
      <c r="B177" s="3">
        <v>40701</v>
      </c>
      <c r="C177" s="1">
        <v>0.75436342592592587</v>
      </c>
      <c r="D177">
        <v>11060.425999999999</v>
      </c>
      <c r="E177" s="4" t="s">
        <v>7</v>
      </c>
      <c r="F177" t="s">
        <v>32</v>
      </c>
      <c r="G177"/>
    </row>
    <row r="178" spans="1:7" s="5" customFormat="1" x14ac:dyDescent="0.25">
      <c r="A178">
        <v>174</v>
      </c>
      <c r="B178" s="3">
        <v>40701</v>
      </c>
      <c r="C178" s="1">
        <v>0.75506944444444446</v>
      </c>
      <c r="D178">
        <v>11869.880999999999</v>
      </c>
      <c r="E178" s="4" t="s">
        <v>7</v>
      </c>
      <c r="F178" t="s">
        <v>32</v>
      </c>
      <c r="G178"/>
    </row>
    <row r="179" spans="1:7" s="5" customFormat="1" x14ac:dyDescent="0.25">
      <c r="A179">
        <v>175</v>
      </c>
      <c r="B179" s="3">
        <v>40701</v>
      </c>
      <c r="C179" s="1">
        <v>0.75577546296296294</v>
      </c>
      <c r="D179">
        <v>11800.359</v>
      </c>
      <c r="E179" s="4" t="s">
        <v>7</v>
      </c>
      <c r="F179" t="s">
        <v>32</v>
      </c>
      <c r="G179"/>
    </row>
    <row r="180" spans="1:7" s="5" customFormat="1" x14ac:dyDescent="0.25">
      <c r="A180">
        <v>176</v>
      </c>
      <c r="B180" s="3">
        <v>40701</v>
      </c>
      <c r="C180" s="1">
        <v>0.75646990740740738</v>
      </c>
      <c r="D180">
        <v>11843.557000000001</v>
      </c>
      <c r="E180" s="4" t="s">
        <v>7</v>
      </c>
      <c r="F180" t="s">
        <v>32</v>
      </c>
      <c r="G180"/>
    </row>
    <row r="181" spans="1:7" s="5" customFormat="1" x14ac:dyDescent="0.25">
      <c r="A181">
        <v>177</v>
      </c>
      <c r="B181" s="3">
        <v>40701</v>
      </c>
      <c r="C181" s="1">
        <v>0.75716435185185194</v>
      </c>
      <c r="D181">
        <v>10716.021000000001</v>
      </c>
      <c r="E181" s="4" t="s">
        <v>7</v>
      </c>
      <c r="F181" t="s">
        <v>32</v>
      </c>
      <c r="G181"/>
    </row>
    <row r="182" spans="1:7" s="5" customFormat="1" x14ac:dyDescent="0.25">
      <c r="A182">
        <v>178</v>
      </c>
      <c r="B182" s="3">
        <v>40701</v>
      </c>
      <c r="C182" s="1">
        <v>0.75785879629629627</v>
      </c>
      <c r="D182">
        <v>10754.376</v>
      </c>
      <c r="E182" s="4" t="s">
        <v>7</v>
      </c>
      <c r="F182" t="s">
        <v>32</v>
      </c>
      <c r="G182"/>
    </row>
    <row r="183" spans="1:7" s="5" customFormat="1" x14ac:dyDescent="0.25">
      <c r="A183">
        <v>179</v>
      </c>
      <c r="B183" s="3">
        <v>40701</v>
      </c>
      <c r="C183" s="1">
        <v>0.75856481481481486</v>
      </c>
      <c r="D183">
        <v>9463.65</v>
      </c>
      <c r="E183" s="4" t="s">
        <v>7</v>
      </c>
      <c r="F183" t="s">
        <v>32</v>
      </c>
      <c r="G183"/>
    </row>
    <row r="184" spans="1:7" s="5" customFormat="1" x14ac:dyDescent="0.25">
      <c r="A184">
        <v>180</v>
      </c>
      <c r="B184" s="3">
        <v>40701</v>
      </c>
      <c r="C184" s="1">
        <v>0.75927083333333334</v>
      </c>
      <c r="D184">
        <v>9877.2150000000001</v>
      </c>
      <c r="E184" s="4" t="s">
        <v>7</v>
      </c>
      <c r="F184" t="s">
        <v>32</v>
      </c>
      <c r="G184"/>
    </row>
    <row r="185" spans="1:7" s="5" customFormat="1" x14ac:dyDescent="0.25">
      <c r="A185">
        <v>181</v>
      </c>
      <c r="B185" s="3">
        <v>40701</v>
      </c>
      <c r="C185" s="1">
        <v>0.75997685185185182</v>
      </c>
      <c r="D185">
        <v>9722.4609999999993</v>
      </c>
      <c r="E185" s="4" t="s">
        <v>7</v>
      </c>
      <c r="F185" t="s">
        <v>32</v>
      </c>
      <c r="G185"/>
    </row>
    <row r="186" spans="1:7" s="5" customFormat="1" x14ac:dyDescent="0.25">
      <c r="A186">
        <v>182</v>
      </c>
      <c r="B186" s="3">
        <v>40701</v>
      </c>
      <c r="C186" s="1">
        <v>0.76067129629629626</v>
      </c>
      <c r="D186">
        <v>9731.2729999999992</v>
      </c>
      <c r="E186" s="4" t="s">
        <v>7</v>
      </c>
      <c r="F186" t="s">
        <v>32</v>
      </c>
      <c r="G186"/>
    </row>
    <row r="187" spans="1:7" s="5" customFormat="1" x14ac:dyDescent="0.25">
      <c r="A187">
        <v>183</v>
      </c>
      <c r="B187" s="3">
        <v>40701</v>
      </c>
      <c r="C187" s="1">
        <v>0.7613657407407407</v>
      </c>
      <c r="D187">
        <v>9161.4519999999993</v>
      </c>
      <c r="E187" s="4" t="s">
        <v>7</v>
      </c>
      <c r="F187" t="s">
        <v>32</v>
      </c>
      <c r="G187"/>
    </row>
    <row r="188" spans="1:7" s="5" customFormat="1" x14ac:dyDescent="0.25">
      <c r="A188">
        <v>184</v>
      </c>
      <c r="B188" s="3">
        <v>40701</v>
      </c>
      <c r="C188" s="1">
        <v>0.7620717592592593</v>
      </c>
      <c r="D188">
        <v>8928.4429999999993</v>
      </c>
      <c r="E188" s="4" t="s">
        <v>7</v>
      </c>
      <c r="F188" t="s">
        <v>32</v>
      </c>
      <c r="G188"/>
    </row>
    <row r="189" spans="1:7" s="5" customFormat="1" x14ac:dyDescent="0.25">
      <c r="A189">
        <v>185</v>
      </c>
      <c r="B189" s="3">
        <v>40701</v>
      </c>
      <c r="C189" s="1">
        <v>0.76277777777777767</v>
      </c>
      <c r="D189">
        <v>8927.33</v>
      </c>
      <c r="E189" s="4" t="s">
        <v>7</v>
      </c>
      <c r="F189" t="s">
        <v>32</v>
      </c>
      <c r="G189"/>
    </row>
    <row r="190" spans="1:7" s="5" customFormat="1" x14ac:dyDescent="0.25">
      <c r="A190">
        <v>186</v>
      </c>
      <c r="B190" s="3">
        <v>40701</v>
      </c>
      <c r="C190" s="1">
        <v>0.76348379629629637</v>
      </c>
      <c r="D190">
        <v>6701.4070000000002</v>
      </c>
      <c r="E190" s="4" t="s">
        <v>7</v>
      </c>
      <c r="F190" t="s">
        <v>32</v>
      </c>
      <c r="G190"/>
    </row>
    <row r="191" spans="1:7" s="5" customFormat="1" x14ac:dyDescent="0.25">
      <c r="A191">
        <v>187</v>
      </c>
      <c r="B191" s="3">
        <v>40701</v>
      </c>
      <c r="C191" s="1">
        <v>0.76418981481481485</v>
      </c>
      <c r="D191">
        <v>7019.6130000000003</v>
      </c>
      <c r="E191" s="4" t="s">
        <v>7</v>
      </c>
      <c r="F191" t="s">
        <v>32</v>
      </c>
      <c r="G191"/>
    </row>
    <row r="192" spans="1:7" s="5" customFormat="1" x14ac:dyDescent="0.25">
      <c r="A192">
        <v>188</v>
      </c>
      <c r="B192" s="3">
        <v>40701</v>
      </c>
      <c r="C192" s="1">
        <v>0.76490740740740737</v>
      </c>
      <c r="D192">
        <v>7007.4070000000002</v>
      </c>
      <c r="E192" s="4" t="s">
        <v>7</v>
      </c>
      <c r="F192" t="s">
        <v>32</v>
      </c>
      <c r="G192"/>
    </row>
    <row r="193" spans="1:7" s="5" customFormat="1" x14ac:dyDescent="0.25">
      <c r="A193">
        <v>189</v>
      </c>
      <c r="B193" s="3">
        <v>40701</v>
      </c>
      <c r="C193" s="1">
        <v>0.76561342592592585</v>
      </c>
      <c r="D193">
        <v>7021.1769999999997</v>
      </c>
      <c r="E193" s="4" t="s">
        <v>7</v>
      </c>
      <c r="F193" t="s">
        <v>32</v>
      </c>
      <c r="G193"/>
    </row>
    <row r="194" spans="1:7" s="5" customFormat="1" x14ac:dyDescent="0.25">
      <c r="A194">
        <v>190</v>
      </c>
      <c r="B194" s="3">
        <v>40701</v>
      </c>
      <c r="C194" s="1">
        <v>0.7663078703703704</v>
      </c>
      <c r="D194">
        <v>6654.0709999999999</v>
      </c>
      <c r="E194" s="4" t="s">
        <v>7</v>
      </c>
      <c r="F194" t="s">
        <v>32</v>
      </c>
      <c r="G194"/>
    </row>
    <row r="195" spans="1:7" s="5" customFormat="1" x14ac:dyDescent="0.25">
      <c r="A195">
        <v>191</v>
      </c>
      <c r="B195" s="3">
        <v>40701</v>
      </c>
      <c r="C195" s="1">
        <v>0.76701388888888899</v>
      </c>
      <c r="D195">
        <v>6549.3879999999999</v>
      </c>
      <c r="E195" s="4" t="s">
        <v>7</v>
      </c>
      <c r="F195" t="s">
        <v>32</v>
      </c>
      <c r="G195"/>
    </row>
    <row r="196" spans="1:7" s="5" customFormat="1" x14ac:dyDescent="0.25">
      <c r="A196">
        <v>192</v>
      </c>
      <c r="B196" s="3">
        <v>40701</v>
      </c>
      <c r="C196" s="1">
        <v>0.76770833333333333</v>
      </c>
      <c r="D196">
        <v>6511.2579999999998</v>
      </c>
      <c r="E196" s="4" t="s">
        <v>7</v>
      </c>
      <c r="F196" t="s">
        <v>32</v>
      </c>
      <c r="G196"/>
    </row>
    <row r="197" spans="1:7" s="5" customFormat="1" x14ac:dyDescent="0.25">
      <c r="A197">
        <v>193</v>
      </c>
      <c r="B197" s="3">
        <v>40701</v>
      </c>
      <c r="C197" s="1">
        <v>0.76841435185185192</v>
      </c>
      <c r="D197">
        <v>6589.8710000000001</v>
      </c>
      <c r="E197" s="4" t="s">
        <v>7</v>
      </c>
      <c r="F197" t="s">
        <v>32</v>
      </c>
      <c r="G197"/>
    </row>
    <row r="198" spans="1:7" s="5" customFormat="1" x14ac:dyDescent="0.25">
      <c r="A198">
        <v>194</v>
      </c>
      <c r="B198" s="3">
        <v>40701</v>
      </c>
      <c r="C198" s="1">
        <v>0.76910879629629625</v>
      </c>
      <c r="D198">
        <v>6524.5780000000004</v>
      </c>
      <c r="E198" s="4" t="s">
        <v>7</v>
      </c>
      <c r="F198" t="s">
        <v>32</v>
      </c>
      <c r="G198"/>
    </row>
    <row r="199" spans="1:7" s="5" customFormat="1" x14ac:dyDescent="0.25">
      <c r="A199">
        <v>195</v>
      </c>
      <c r="B199" s="3">
        <v>40701</v>
      </c>
      <c r="C199" s="1">
        <v>0.76980324074074069</v>
      </c>
      <c r="D199">
        <v>6561.9380000000001</v>
      </c>
      <c r="E199" s="4" t="s">
        <v>7</v>
      </c>
      <c r="F199" t="s">
        <v>32</v>
      </c>
      <c r="G199"/>
    </row>
    <row r="200" spans="1:7" s="5" customFormat="1" x14ac:dyDescent="0.25">
      <c r="A200">
        <v>196</v>
      </c>
      <c r="B200" s="3">
        <v>40701</v>
      </c>
      <c r="C200" s="1">
        <v>0.77050925925925917</v>
      </c>
      <c r="D200">
        <v>6682.3490000000002</v>
      </c>
      <c r="E200" s="4" t="s">
        <v>7</v>
      </c>
      <c r="F200" t="s">
        <v>32</v>
      </c>
      <c r="G200"/>
    </row>
    <row r="201" spans="1:7" s="5" customFormat="1" x14ac:dyDescent="0.25">
      <c r="A201">
        <v>197</v>
      </c>
      <c r="B201" s="3">
        <v>40701</v>
      </c>
      <c r="C201" s="1">
        <v>0.77121527777777776</v>
      </c>
      <c r="D201">
        <v>6645.2479999999996</v>
      </c>
      <c r="E201" s="4" t="s">
        <v>7</v>
      </c>
      <c r="F201" t="s">
        <v>32</v>
      </c>
      <c r="G201"/>
    </row>
    <row r="202" spans="1:7" s="5" customFormat="1" x14ac:dyDescent="0.25">
      <c r="A202">
        <v>198</v>
      </c>
      <c r="B202" s="3">
        <v>40701</v>
      </c>
      <c r="C202" s="1">
        <v>0.77190972222222232</v>
      </c>
      <c r="D202">
        <v>8623.7900000000009</v>
      </c>
      <c r="E202" s="4" t="s">
        <v>7</v>
      </c>
      <c r="F202" t="s">
        <v>32</v>
      </c>
      <c r="G202"/>
    </row>
    <row r="203" spans="1:7" s="5" customFormat="1" x14ac:dyDescent="0.25">
      <c r="A203">
        <v>199</v>
      </c>
      <c r="B203" s="3">
        <v>40701</v>
      </c>
      <c r="C203" s="1">
        <v>0.77262731481481473</v>
      </c>
      <c r="D203">
        <v>8469.7950000000001</v>
      </c>
      <c r="E203" s="4" t="s">
        <v>7</v>
      </c>
      <c r="F203" t="s">
        <v>32</v>
      </c>
      <c r="G203"/>
    </row>
    <row r="204" spans="1:7" s="5" customFormat="1" x14ac:dyDescent="0.25">
      <c r="A204">
        <v>200</v>
      </c>
      <c r="B204" s="3">
        <v>40701</v>
      </c>
      <c r="C204" s="1">
        <v>0.77333333333333332</v>
      </c>
      <c r="D204">
        <v>8421.027</v>
      </c>
      <c r="E204" s="4" t="s">
        <v>7</v>
      </c>
      <c r="F204" t="s">
        <v>32</v>
      </c>
      <c r="G204"/>
    </row>
    <row r="205" spans="1:7" s="5" customFormat="1" x14ac:dyDescent="0.25">
      <c r="A205">
        <v>201</v>
      </c>
      <c r="B205" s="3">
        <v>40701</v>
      </c>
      <c r="C205" s="1">
        <v>0.7740393518518518</v>
      </c>
      <c r="D205">
        <v>8172.3379999999997</v>
      </c>
      <c r="E205" s="4" t="s">
        <v>7</v>
      </c>
      <c r="F205" t="s">
        <v>32</v>
      </c>
      <c r="G205"/>
    </row>
    <row r="206" spans="1:7" s="5" customFormat="1" x14ac:dyDescent="0.25">
      <c r="A206">
        <v>202</v>
      </c>
      <c r="B206" s="3">
        <v>40701</v>
      </c>
      <c r="C206" s="1">
        <v>0.77473379629629635</v>
      </c>
      <c r="D206">
        <v>7853.6130000000003</v>
      </c>
      <c r="E206" s="4" t="s">
        <v>7</v>
      </c>
      <c r="F206" t="s">
        <v>32</v>
      </c>
      <c r="G206"/>
    </row>
    <row r="207" spans="1:7" s="5" customFormat="1" x14ac:dyDescent="0.25">
      <c r="A207">
        <v>203</v>
      </c>
      <c r="B207" s="3">
        <v>40701</v>
      </c>
      <c r="C207" s="1">
        <v>0.77542824074074079</v>
      </c>
      <c r="D207">
        <v>8209.1630000000005</v>
      </c>
      <c r="E207" s="4" t="s">
        <v>7</v>
      </c>
      <c r="F207" t="s">
        <v>32</v>
      </c>
      <c r="G207"/>
    </row>
    <row r="208" spans="1:7" s="5" customFormat="1" x14ac:dyDescent="0.25">
      <c r="A208">
        <v>204</v>
      </c>
      <c r="B208" s="3">
        <v>40701</v>
      </c>
      <c r="C208" s="1">
        <v>0.77612268518518512</v>
      </c>
      <c r="D208">
        <v>8212.3670000000002</v>
      </c>
      <c r="E208" s="4" t="s">
        <v>7</v>
      </c>
      <c r="F208" t="s">
        <v>32</v>
      </c>
      <c r="G208"/>
    </row>
    <row r="209" spans="1:7" s="5" customFormat="1" x14ac:dyDescent="0.25">
      <c r="A209">
        <v>205</v>
      </c>
      <c r="B209" s="3">
        <v>40701</v>
      </c>
      <c r="C209" s="1">
        <v>0.77681712962962957</v>
      </c>
      <c r="D209">
        <v>7765.4170000000004</v>
      </c>
      <c r="E209" s="4" t="s">
        <v>7</v>
      </c>
      <c r="F209" t="s">
        <v>32</v>
      </c>
      <c r="G209"/>
    </row>
    <row r="210" spans="1:7" s="5" customFormat="1" x14ac:dyDescent="0.25">
      <c r="A210">
        <v>206</v>
      </c>
      <c r="B210" s="3">
        <v>40701</v>
      </c>
      <c r="C210" s="1">
        <v>0.77752314814814805</v>
      </c>
      <c r="D210">
        <v>7780.8329999999996</v>
      </c>
      <c r="E210" s="4" t="s">
        <v>7</v>
      </c>
      <c r="F210" t="s">
        <v>32</v>
      </c>
      <c r="G210"/>
    </row>
    <row r="211" spans="1:7" s="5" customFormat="1" x14ac:dyDescent="0.25">
      <c r="A211">
        <v>207</v>
      </c>
      <c r="B211" s="3">
        <v>40701</v>
      </c>
      <c r="C211" s="1">
        <v>0.77822916666666664</v>
      </c>
      <c r="D211">
        <v>7716.0529999999999</v>
      </c>
      <c r="E211" s="4" t="s">
        <v>7</v>
      </c>
      <c r="F211" t="s">
        <v>32</v>
      </c>
      <c r="G211"/>
    </row>
    <row r="212" spans="1:7" s="5" customFormat="1" x14ac:dyDescent="0.25">
      <c r="A212">
        <v>208</v>
      </c>
      <c r="B212" s="3">
        <v>40701</v>
      </c>
      <c r="C212" s="1">
        <v>0.77894675925925927</v>
      </c>
      <c r="D212">
        <v>7708.48</v>
      </c>
      <c r="E212" s="4" t="s">
        <v>7</v>
      </c>
      <c r="F212" t="s">
        <v>32</v>
      </c>
      <c r="G212"/>
    </row>
    <row r="213" spans="1:7" s="5" customFormat="1" x14ac:dyDescent="0.25">
      <c r="A213">
        <v>209</v>
      </c>
      <c r="B213" s="3">
        <v>40701</v>
      </c>
      <c r="C213" s="1">
        <v>0.7796412037037036</v>
      </c>
      <c r="D213">
        <v>7729.6530000000002</v>
      </c>
      <c r="E213" s="4" t="s">
        <v>7</v>
      </c>
      <c r="F213" t="s">
        <v>32</v>
      </c>
      <c r="G213"/>
    </row>
    <row r="214" spans="1:7" s="5" customFormat="1" x14ac:dyDescent="0.25">
      <c r="A214">
        <v>210</v>
      </c>
      <c r="B214" s="3">
        <v>40701</v>
      </c>
      <c r="C214" s="1">
        <v>0.78034722222222219</v>
      </c>
      <c r="D214">
        <v>7746.8509999999997</v>
      </c>
      <c r="E214" s="4" t="s">
        <v>7</v>
      </c>
      <c r="F214" t="s">
        <v>32</v>
      </c>
      <c r="G214"/>
    </row>
    <row r="215" spans="1:7" s="5" customFormat="1" x14ac:dyDescent="0.25">
      <c r="A215">
        <v>211</v>
      </c>
      <c r="B215" s="3">
        <v>40701</v>
      </c>
      <c r="C215" s="1">
        <v>0.78104166666666675</v>
      </c>
      <c r="D215">
        <v>6376.77</v>
      </c>
      <c r="E215" s="4" t="s">
        <v>7</v>
      </c>
      <c r="F215" t="s">
        <v>32</v>
      </c>
      <c r="G215"/>
    </row>
    <row r="216" spans="1:7" s="5" customFormat="1" x14ac:dyDescent="0.25">
      <c r="A216">
        <v>212</v>
      </c>
      <c r="B216" s="3">
        <v>40701</v>
      </c>
      <c r="C216" s="1">
        <v>0.78174768518518523</v>
      </c>
      <c r="D216">
        <v>6580.335</v>
      </c>
      <c r="E216" s="4" t="s">
        <v>7</v>
      </c>
      <c r="F216" t="s">
        <v>32</v>
      </c>
      <c r="G216"/>
    </row>
    <row r="217" spans="1:7" s="5" customFormat="1" x14ac:dyDescent="0.25">
      <c r="A217">
        <v>213</v>
      </c>
      <c r="B217" s="3">
        <v>40701</v>
      </c>
      <c r="C217" s="1">
        <v>0.78245370370370371</v>
      </c>
      <c r="D217">
        <v>6566.5780000000004</v>
      </c>
      <c r="E217" s="4" t="s">
        <v>7</v>
      </c>
      <c r="F217" t="s">
        <v>32</v>
      </c>
      <c r="G217"/>
    </row>
    <row r="218" spans="1:7" s="5" customFormat="1" x14ac:dyDescent="0.25">
      <c r="A218">
        <v>214</v>
      </c>
      <c r="B218" s="3">
        <v>40701</v>
      </c>
      <c r="C218" s="1">
        <v>0.7831597222222223</v>
      </c>
      <c r="D218">
        <v>7093.3760000000002</v>
      </c>
      <c r="E218" s="4" t="s">
        <v>7</v>
      </c>
      <c r="F218" t="s">
        <v>32</v>
      </c>
      <c r="G218"/>
    </row>
    <row r="219" spans="1:7" s="5" customFormat="1" x14ac:dyDescent="0.25">
      <c r="A219">
        <v>215</v>
      </c>
      <c r="B219" s="3">
        <v>40701</v>
      </c>
      <c r="C219" s="1">
        <v>0.78385416666666663</v>
      </c>
      <c r="D219">
        <v>7084.5540000000001</v>
      </c>
      <c r="E219" s="4" t="s">
        <v>7</v>
      </c>
      <c r="F219" t="s">
        <v>32</v>
      </c>
      <c r="G219"/>
    </row>
    <row r="220" spans="1:7" s="5" customFormat="1" x14ac:dyDescent="0.25">
      <c r="A220">
        <v>216</v>
      </c>
      <c r="B220" s="3">
        <v>40701</v>
      </c>
      <c r="C220" s="1">
        <v>0.78457175925925926</v>
      </c>
      <c r="D220">
        <v>6266.0420000000004</v>
      </c>
      <c r="E220" s="4" t="s">
        <v>7</v>
      </c>
      <c r="F220" t="s">
        <v>32</v>
      </c>
      <c r="G220"/>
    </row>
    <row r="221" spans="1:7" s="5" customFormat="1" x14ac:dyDescent="0.25">
      <c r="A221">
        <v>217</v>
      </c>
      <c r="B221" s="3">
        <v>40701</v>
      </c>
      <c r="C221" s="1">
        <v>0.7852662037037037</v>
      </c>
      <c r="D221">
        <v>6184.6139999999996</v>
      </c>
      <c r="E221" s="4" t="s">
        <v>7</v>
      </c>
      <c r="F221" t="s">
        <v>32</v>
      </c>
      <c r="G221"/>
    </row>
    <row r="222" spans="1:7" s="5" customFormat="1" x14ac:dyDescent="0.25">
      <c r="A222">
        <v>218</v>
      </c>
      <c r="B222" s="3">
        <v>40701</v>
      </c>
      <c r="C222" s="1">
        <v>0.78597222222222218</v>
      </c>
      <c r="D222">
        <v>6321.0330000000004</v>
      </c>
      <c r="E222" s="4" t="s">
        <v>7</v>
      </c>
      <c r="F222" t="s">
        <v>32</v>
      </c>
      <c r="G222"/>
    </row>
    <row r="223" spans="1:7" s="5" customFormat="1" x14ac:dyDescent="0.25">
      <c r="A223">
        <v>219</v>
      </c>
      <c r="B223" s="3">
        <v>40701</v>
      </c>
      <c r="C223" s="1">
        <v>0.78667824074074078</v>
      </c>
      <c r="D223">
        <v>5950.5630000000001</v>
      </c>
      <c r="E223" s="4" t="s">
        <v>7</v>
      </c>
      <c r="F223" t="s">
        <v>32</v>
      </c>
      <c r="G223"/>
    </row>
    <row r="224" spans="1:7" s="5" customFormat="1" x14ac:dyDescent="0.25">
      <c r="A224">
        <v>220</v>
      </c>
      <c r="B224" s="3">
        <v>40701</v>
      </c>
      <c r="C224" s="1">
        <v>0.78738425925925926</v>
      </c>
      <c r="D224">
        <v>5804.6809999999996</v>
      </c>
      <c r="E224" s="4" t="s">
        <v>7</v>
      </c>
      <c r="F224" t="s">
        <v>32</v>
      </c>
      <c r="G224"/>
    </row>
    <row r="225" spans="1:7" s="5" customFormat="1" x14ac:dyDescent="0.25">
      <c r="A225">
        <v>221</v>
      </c>
      <c r="B225" s="3">
        <v>40701</v>
      </c>
      <c r="C225" s="1">
        <v>0.7880787037037037</v>
      </c>
      <c r="D225">
        <v>5762.8180000000002</v>
      </c>
      <c r="E225" s="4" t="s">
        <v>7</v>
      </c>
      <c r="F225" t="s">
        <v>32</v>
      </c>
      <c r="G225"/>
    </row>
    <row r="226" spans="1:7" s="5" customFormat="1" x14ac:dyDescent="0.25">
      <c r="A226">
        <v>222</v>
      </c>
      <c r="B226" s="3">
        <v>40701</v>
      </c>
      <c r="C226" s="1">
        <v>0.78878472222222218</v>
      </c>
      <c r="D226">
        <v>5713.8739999999998</v>
      </c>
      <c r="E226" s="4" t="s">
        <v>7</v>
      </c>
      <c r="F226" t="s">
        <v>32</v>
      </c>
      <c r="G226"/>
    </row>
    <row r="227" spans="1:7" s="5" customFormat="1" x14ac:dyDescent="0.25">
      <c r="A227">
        <v>223</v>
      </c>
      <c r="B227" s="3">
        <v>40701</v>
      </c>
      <c r="C227" s="1">
        <v>0.78947916666666673</v>
      </c>
      <c r="D227">
        <v>5718.4070000000002</v>
      </c>
      <c r="E227" s="4" t="s">
        <v>7</v>
      </c>
      <c r="F227" t="s">
        <v>32</v>
      </c>
      <c r="G227"/>
    </row>
    <row r="228" spans="1:7" s="5" customFormat="1" x14ac:dyDescent="0.25">
      <c r="A228">
        <v>224</v>
      </c>
      <c r="B228" s="3">
        <v>40701</v>
      </c>
      <c r="C228" s="1">
        <v>0.79018518518518521</v>
      </c>
      <c r="D228">
        <v>5701.5389999999998</v>
      </c>
      <c r="E228" s="4" t="s">
        <v>7</v>
      </c>
      <c r="F228" t="s">
        <v>32</v>
      </c>
      <c r="G228"/>
    </row>
    <row r="229" spans="1:7" s="5" customFormat="1" x14ac:dyDescent="0.25">
      <c r="A229">
        <v>225</v>
      </c>
      <c r="B229" s="3">
        <v>40701</v>
      </c>
      <c r="C229" s="1">
        <v>0.79090277777777773</v>
      </c>
      <c r="D229">
        <v>5762.0209999999997</v>
      </c>
      <c r="E229" s="4" t="s">
        <v>7</v>
      </c>
      <c r="F229" t="s">
        <v>32</v>
      </c>
      <c r="G229"/>
    </row>
    <row r="230" spans="1:7" s="5" customFormat="1" x14ac:dyDescent="0.25">
      <c r="A230">
        <v>226</v>
      </c>
      <c r="B230" s="3">
        <v>40701</v>
      </c>
      <c r="C230" s="1">
        <v>0.79160879629629621</v>
      </c>
      <c r="D230">
        <v>5720.7920000000004</v>
      </c>
      <c r="E230" s="4" t="s">
        <v>7</v>
      </c>
      <c r="F230" t="s">
        <v>32</v>
      </c>
      <c r="G230"/>
    </row>
    <row r="231" spans="1:7" s="5" customFormat="1" x14ac:dyDescent="0.25">
      <c r="A231">
        <v>227</v>
      </c>
      <c r="B231" s="3">
        <v>40701</v>
      </c>
      <c r="C231" s="1">
        <v>0.79231481481481481</v>
      </c>
      <c r="D231">
        <v>6401.5190000000002</v>
      </c>
      <c r="E231" s="4" t="s">
        <v>8</v>
      </c>
      <c r="F231" t="s">
        <v>32</v>
      </c>
      <c r="G231"/>
    </row>
    <row r="232" spans="1:7" s="5" customFormat="1" x14ac:dyDescent="0.25">
      <c r="A232">
        <v>228</v>
      </c>
      <c r="B232" s="3">
        <v>40701</v>
      </c>
      <c r="C232" s="1">
        <v>0.79302083333333329</v>
      </c>
      <c r="D232">
        <v>6750.4930000000004</v>
      </c>
      <c r="E232" s="4" t="s">
        <v>8</v>
      </c>
      <c r="F232" t="s">
        <v>32</v>
      </c>
      <c r="G232"/>
    </row>
    <row r="233" spans="1:7" s="5" customFormat="1" x14ac:dyDescent="0.25">
      <c r="A233">
        <v>229</v>
      </c>
      <c r="B233" s="3">
        <v>40701</v>
      </c>
      <c r="C233" s="1">
        <v>0.79372685185185177</v>
      </c>
      <c r="D233">
        <v>6313.3649999999998</v>
      </c>
      <c r="E233" s="4" t="s">
        <v>8</v>
      </c>
      <c r="F233" t="s">
        <v>32</v>
      </c>
      <c r="G233"/>
    </row>
    <row r="234" spans="1:7" s="5" customFormat="1" x14ac:dyDescent="0.25">
      <c r="A234">
        <v>230</v>
      </c>
      <c r="B234" s="3">
        <v>40701</v>
      </c>
      <c r="C234" s="1">
        <v>0.79443287037037036</v>
      </c>
      <c r="D234">
        <v>6356.3490000000002</v>
      </c>
      <c r="E234" s="4" t="s">
        <v>8</v>
      </c>
      <c r="F234" t="s">
        <v>32</v>
      </c>
      <c r="G234"/>
    </row>
    <row r="235" spans="1:7" s="5" customFormat="1" x14ac:dyDescent="0.25">
      <c r="A235">
        <v>231</v>
      </c>
      <c r="B235" s="3">
        <v>40701</v>
      </c>
      <c r="C235" s="1">
        <v>0.79515046296296299</v>
      </c>
      <c r="D235">
        <v>5895.4449999999997</v>
      </c>
      <c r="E235" s="4" t="s">
        <v>8</v>
      </c>
      <c r="F235" t="s">
        <v>32</v>
      </c>
      <c r="G235"/>
    </row>
    <row r="236" spans="1:7" s="5" customFormat="1" x14ac:dyDescent="0.25">
      <c r="A236">
        <v>232</v>
      </c>
      <c r="B236" s="3">
        <v>40701</v>
      </c>
      <c r="C236" s="1">
        <v>0.79585648148148147</v>
      </c>
      <c r="D236">
        <v>5606.8890000000001</v>
      </c>
      <c r="E236" s="4" t="s">
        <v>8</v>
      </c>
      <c r="F236" t="s">
        <v>32</v>
      </c>
      <c r="G236"/>
    </row>
    <row r="237" spans="1:7" s="5" customFormat="1" x14ac:dyDescent="0.25">
      <c r="A237">
        <v>233</v>
      </c>
      <c r="B237" s="3">
        <v>40701</v>
      </c>
      <c r="C237" s="1">
        <v>0.79656249999999995</v>
      </c>
      <c r="D237">
        <v>5590.8980000000001</v>
      </c>
      <c r="E237" s="4" t="s">
        <v>8</v>
      </c>
      <c r="F237" t="s">
        <v>32</v>
      </c>
      <c r="G237"/>
    </row>
    <row r="238" spans="1:7" s="5" customFormat="1" x14ac:dyDescent="0.25">
      <c r="A238">
        <v>234</v>
      </c>
      <c r="B238" s="3">
        <v>40701</v>
      </c>
      <c r="C238" s="1">
        <v>0.79726851851851854</v>
      </c>
      <c r="D238">
        <v>5531.2150000000001</v>
      </c>
      <c r="E238" s="4" t="s">
        <v>8</v>
      </c>
      <c r="F238" t="s">
        <v>32</v>
      </c>
      <c r="G238"/>
    </row>
    <row r="239" spans="1:7" s="5" customFormat="1" x14ac:dyDescent="0.25">
      <c r="A239">
        <v>235</v>
      </c>
      <c r="B239" s="3">
        <v>40701</v>
      </c>
      <c r="C239" s="1">
        <v>0.79797453703703702</v>
      </c>
      <c r="D239">
        <v>5065.3990000000003</v>
      </c>
      <c r="E239" s="4" t="s">
        <v>8</v>
      </c>
      <c r="F239" t="s">
        <v>32</v>
      </c>
      <c r="G239"/>
    </row>
    <row r="240" spans="1:7" s="5" customFormat="1" x14ac:dyDescent="0.25">
      <c r="A240">
        <v>236</v>
      </c>
      <c r="B240" s="3">
        <v>40701</v>
      </c>
      <c r="C240" s="1">
        <v>0.7986805555555555</v>
      </c>
      <c r="D240">
        <v>5602.6629999999996</v>
      </c>
      <c r="E240" s="4" t="s">
        <v>8</v>
      </c>
      <c r="F240" t="s">
        <v>32</v>
      </c>
      <c r="G240"/>
    </row>
    <row r="241" spans="1:7" s="5" customFormat="1" x14ac:dyDescent="0.25">
      <c r="A241">
        <v>237</v>
      </c>
      <c r="B241" s="3">
        <v>40701</v>
      </c>
      <c r="C241" s="1">
        <v>0.7993865740740741</v>
      </c>
      <c r="D241">
        <v>5530.5990000000002</v>
      </c>
      <c r="E241" s="4" t="s">
        <v>8</v>
      </c>
      <c r="F241" t="s">
        <v>32</v>
      </c>
      <c r="G241"/>
    </row>
    <row r="242" spans="1:7" s="5" customFormat="1" x14ac:dyDescent="0.25">
      <c r="A242">
        <v>238</v>
      </c>
      <c r="B242" s="3">
        <v>40701</v>
      </c>
      <c r="C242" s="1">
        <v>0.80009259259259258</v>
      </c>
      <c r="D242">
        <v>5865.4390000000003</v>
      </c>
      <c r="E242" s="4" t="s">
        <v>8</v>
      </c>
      <c r="F242" t="s">
        <v>32</v>
      </c>
      <c r="G242"/>
    </row>
    <row r="243" spans="1:7" s="5" customFormat="1" x14ac:dyDescent="0.25">
      <c r="A243">
        <v>239</v>
      </c>
      <c r="B243" s="3">
        <v>40701</v>
      </c>
      <c r="C243" s="1">
        <v>0.80081018518518521</v>
      </c>
      <c r="D243">
        <v>4822.5039999999999</v>
      </c>
      <c r="E243" s="4" t="s">
        <v>8</v>
      </c>
      <c r="F243" t="s">
        <v>32</v>
      </c>
      <c r="G243"/>
    </row>
    <row r="244" spans="1:7" s="5" customFormat="1" x14ac:dyDescent="0.25">
      <c r="A244">
        <v>240</v>
      </c>
      <c r="B244" s="3">
        <v>40701</v>
      </c>
      <c r="C244" s="1">
        <v>0.80151620370370369</v>
      </c>
      <c r="D244">
        <v>6164.3320000000003</v>
      </c>
      <c r="E244" s="4" t="s">
        <v>8</v>
      </c>
      <c r="F244" t="s">
        <v>32</v>
      </c>
      <c r="G244"/>
    </row>
    <row r="245" spans="1:7" s="5" customFormat="1" x14ac:dyDescent="0.25">
      <c r="A245">
        <v>241</v>
      </c>
      <c r="B245" s="3">
        <v>40701</v>
      </c>
      <c r="C245" s="1">
        <v>0.80222222222222228</v>
      </c>
      <c r="D245">
        <v>6213.0190000000002</v>
      </c>
      <c r="E245" s="4" t="s">
        <v>8</v>
      </c>
      <c r="F245" t="s">
        <v>32</v>
      </c>
      <c r="G245"/>
    </row>
    <row r="246" spans="1:7" s="5" customFormat="1" x14ac:dyDescent="0.25">
      <c r="A246">
        <v>242</v>
      </c>
      <c r="B246" s="3">
        <v>40701</v>
      </c>
      <c r="C246" s="1">
        <v>0.80292824074074076</v>
      </c>
      <c r="D246">
        <v>5871.1639999999998</v>
      </c>
      <c r="E246" s="4" t="s">
        <v>8</v>
      </c>
      <c r="F246" t="s">
        <v>32</v>
      </c>
      <c r="G246"/>
    </row>
    <row r="247" spans="1:7" s="5" customFormat="1" x14ac:dyDescent="0.25">
      <c r="A247">
        <v>243</v>
      </c>
      <c r="B247" s="3">
        <v>40701</v>
      </c>
      <c r="C247" s="1">
        <v>0.80363425925925924</v>
      </c>
      <c r="D247">
        <v>5596.3789999999999</v>
      </c>
      <c r="E247" s="4" t="s">
        <v>8</v>
      </c>
      <c r="F247" t="s">
        <v>32</v>
      </c>
      <c r="G247"/>
    </row>
    <row r="248" spans="1:7" s="5" customFormat="1" x14ac:dyDescent="0.25">
      <c r="A248">
        <v>244</v>
      </c>
      <c r="B248" s="3">
        <v>40701</v>
      </c>
      <c r="C248" s="1">
        <v>0.80434027777777783</v>
      </c>
      <c r="D248">
        <v>5543.7370000000001</v>
      </c>
      <c r="E248" s="4" t="s">
        <v>8</v>
      </c>
      <c r="F248" t="s">
        <v>32</v>
      </c>
      <c r="G248"/>
    </row>
    <row r="249" spans="1:7" s="5" customFormat="1" x14ac:dyDescent="0.25">
      <c r="A249">
        <v>245</v>
      </c>
      <c r="B249" s="3">
        <v>40701</v>
      </c>
      <c r="C249" s="1">
        <v>0.80504629629629632</v>
      </c>
      <c r="D249">
        <v>6430.8040000000001</v>
      </c>
      <c r="E249" s="4" t="s">
        <v>8</v>
      </c>
      <c r="F249" t="s">
        <v>32</v>
      </c>
      <c r="G249"/>
    </row>
    <row r="250" spans="1:7" s="5" customFormat="1" x14ac:dyDescent="0.25">
      <c r="A250">
        <v>246</v>
      </c>
      <c r="B250" s="3">
        <v>40701</v>
      </c>
      <c r="C250" s="1">
        <v>0.8057523148148148</v>
      </c>
      <c r="D250">
        <v>6751.4750000000004</v>
      </c>
      <c r="E250" s="4" t="s">
        <v>8</v>
      </c>
      <c r="F250" t="s">
        <v>32</v>
      </c>
      <c r="G250"/>
    </row>
    <row r="251" spans="1:7" s="5" customFormat="1" x14ac:dyDescent="0.25">
      <c r="A251">
        <v>247</v>
      </c>
      <c r="B251" s="3">
        <v>40701</v>
      </c>
      <c r="C251" s="1">
        <v>0.80645833333333339</v>
      </c>
      <c r="D251">
        <v>6451.0910000000003</v>
      </c>
      <c r="E251" s="4" t="s">
        <v>8</v>
      </c>
      <c r="F251" t="s">
        <v>32</v>
      </c>
      <c r="G251"/>
    </row>
    <row r="252" spans="1:7" s="5" customFormat="1" x14ac:dyDescent="0.25">
      <c r="A252">
        <v>248</v>
      </c>
      <c r="B252" s="3">
        <v>40701</v>
      </c>
      <c r="C252" s="1">
        <v>0.80716435185185187</v>
      </c>
      <c r="D252">
        <v>5575.3109999999997</v>
      </c>
      <c r="E252" s="4" t="s">
        <v>8</v>
      </c>
      <c r="F252" t="s">
        <v>32</v>
      </c>
      <c r="G252"/>
    </row>
    <row r="253" spans="1:7" s="5" customFormat="1" x14ac:dyDescent="0.25">
      <c r="A253">
        <v>249</v>
      </c>
      <c r="B253" s="3">
        <v>40701</v>
      </c>
      <c r="C253" s="1">
        <v>0.8078819444444445</v>
      </c>
      <c r="D253">
        <v>5595.6090000000004</v>
      </c>
      <c r="E253" s="4" t="s">
        <v>8</v>
      </c>
      <c r="F253" t="s">
        <v>32</v>
      </c>
      <c r="G253"/>
    </row>
    <row r="254" spans="1:7" s="5" customFormat="1" x14ac:dyDescent="0.25">
      <c r="A254">
        <v>250</v>
      </c>
      <c r="B254" s="3">
        <v>40701</v>
      </c>
      <c r="C254" s="1">
        <v>0.80858796296296298</v>
      </c>
      <c r="D254">
        <v>5551.2960000000003</v>
      </c>
      <c r="E254" s="4" t="s">
        <v>8</v>
      </c>
      <c r="F254" t="s">
        <v>32</v>
      </c>
      <c r="G254"/>
    </row>
    <row r="255" spans="1:7" s="5" customFormat="1" x14ac:dyDescent="0.25">
      <c r="A255">
        <v>251</v>
      </c>
      <c r="B255" s="3">
        <v>40701</v>
      </c>
      <c r="C255" s="1">
        <v>0.80929398148148157</v>
      </c>
      <c r="D255">
        <v>5767.6809999999996</v>
      </c>
      <c r="E255" s="4" t="s">
        <v>8</v>
      </c>
      <c r="F255" t="s">
        <v>32</v>
      </c>
      <c r="G255"/>
    </row>
    <row r="256" spans="1:7" s="5" customFormat="1" x14ac:dyDescent="0.25">
      <c r="A256">
        <v>252</v>
      </c>
      <c r="B256" s="3">
        <v>40701</v>
      </c>
      <c r="C256" s="1">
        <v>0.81</v>
      </c>
      <c r="D256">
        <v>5738.9160000000002</v>
      </c>
      <c r="E256" s="4" t="s">
        <v>8</v>
      </c>
      <c r="F256" t="s">
        <v>32</v>
      </c>
      <c r="G256"/>
    </row>
    <row r="257" spans="1:7" s="5" customFormat="1" x14ac:dyDescent="0.25">
      <c r="A257">
        <v>253</v>
      </c>
      <c r="B257" s="3">
        <v>40701</v>
      </c>
      <c r="C257" s="1">
        <v>0.81070601851851853</v>
      </c>
      <c r="D257">
        <v>3990.4969999999998</v>
      </c>
      <c r="E257" s="4" t="s">
        <v>8</v>
      </c>
      <c r="F257" t="s">
        <v>32</v>
      </c>
      <c r="G257"/>
    </row>
    <row r="258" spans="1:7" s="5" customFormat="1" x14ac:dyDescent="0.25">
      <c r="A258">
        <v>254</v>
      </c>
      <c r="B258" s="3">
        <v>40701</v>
      </c>
      <c r="C258" s="1">
        <v>0.81141203703703713</v>
      </c>
      <c r="D258">
        <v>2823.2930000000001</v>
      </c>
      <c r="E258" s="4" t="s">
        <v>8</v>
      </c>
      <c r="F258" t="s">
        <v>32</v>
      </c>
      <c r="G258"/>
    </row>
    <row r="259" spans="1:7" s="5" customFormat="1" x14ac:dyDescent="0.25">
      <c r="A259">
        <v>255</v>
      </c>
      <c r="B259" s="3">
        <v>40701</v>
      </c>
      <c r="C259" s="1">
        <v>0.81211805555555561</v>
      </c>
      <c r="D259">
        <v>2803.4630000000002</v>
      </c>
      <c r="E259" s="4" t="s">
        <v>8</v>
      </c>
      <c r="F259" t="s">
        <v>32</v>
      </c>
      <c r="G259"/>
    </row>
    <row r="260" spans="1:7" s="5" customFormat="1" x14ac:dyDescent="0.25">
      <c r="A260">
        <v>256</v>
      </c>
      <c r="B260" s="3">
        <v>40701</v>
      </c>
      <c r="C260" s="1">
        <v>0.81282407407407409</v>
      </c>
      <c r="D260">
        <v>2826.4789999999998</v>
      </c>
      <c r="E260" s="4" t="s">
        <v>8</v>
      </c>
      <c r="F260" t="s">
        <v>32</v>
      </c>
      <c r="G260"/>
    </row>
    <row r="261" spans="1:7" s="5" customFormat="1" x14ac:dyDescent="0.25">
      <c r="A261">
        <v>257</v>
      </c>
      <c r="B261" s="3">
        <v>40701</v>
      </c>
      <c r="C261" s="1">
        <v>0.81353009259259268</v>
      </c>
      <c r="D261">
        <v>2819.3539999999998</v>
      </c>
      <c r="E261" s="4" t="s">
        <v>8</v>
      </c>
      <c r="F261" t="s">
        <v>32</v>
      </c>
      <c r="G261"/>
    </row>
    <row r="262" spans="1:7" s="5" customFormat="1" x14ac:dyDescent="0.25">
      <c r="A262">
        <v>258</v>
      </c>
      <c r="B262" s="3">
        <v>40701</v>
      </c>
      <c r="C262" s="1">
        <v>0.81423611111111116</v>
      </c>
      <c r="D262">
        <v>3481.8939999999998</v>
      </c>
      <c r="E262" s="4" t="s">
        <v>8</v>
      </c>
      <c r="F262" t="s">
        <v>32</v>
      </c>
      <c r="G262"/>
    </row>
    <row r="263" spans="1:7" s="5" customFormat="1" x14ac:dyDescent="0.25">
      <c r="A263">
        <v>259</v>
      </c>
      <c r="B263" s="3">
        <v>40701</v>
      </c>
      <c r="C263" s="1">
        <v>0.81494212962962964</v>
      </c>
      <c r="D263">
        <v>3741.058</v>
      </c>
      <c r="E263" s="4" t="s">
        <v>8</v>
      </c>
      <c r="F263" t="s">
        <v>32</v>
      </c>
      <c r="G263"/>
    </row>
    <row r="264" spans="1:7" s="5" customFormat="1" x14ac:dyDescent="0.25">
      <c r="A264">
        <v>260</v>
      </c>
      <c r="B264" s="3">
        <v>40701</v>
      </c>
      <c r="C264" s="1">
        <v>0.81564814814814823</v>
      </c>
      <c r="D264">
        <v>3247.3240000000001</v>
      </c>
      <c r="E264" s="4" t="s">
        <v>8</v>
      </c>
      <c r="F264" t="s">
        <v>32</v>
      </c>
      <c r="G264"/>
    </row>
    <row r="265" spans="1:7" s="5" customFormat="1" x14ac:dyDescent="0.25">
      <c r="A265">
        <v>261</v>
      </c>
      <c r="B265" s="3">
        <v>40701</v>
      </c>
      <c r="C265" s="1">
        <v>0.81635416666666671</v>
      </c>
      <c r="D265">
        <v>3371.3270000000002</v>
      </c>
      <c r="E265" s="4" t="s">
        <v>8</v>
      </c>
      <c r="F265" t="s">
        <v>32</v>
      </c>
      <c r="G265"/>
    </row>
    <row r="266" spans="1:7" s="5" customFormat="1" x14ac:dyDescent="0.25">
      <c r="A266">
        <v>262</v>
      </c>
      <c r="B266" s="3">
        <v>40701</v>
      </c>
      <c r="C266" s="1">
        <v>0.81706018518518519</v>
      </c>
      <c r="D266">
        <v>2041.152</v>
      </c>
      <c r="E266" s="4" t="s">
        <v>8</v>
      </c>
      <c r="F266" t="s">
        <v>32</v>
      </c>
      <c r="G266"/>
    </row>
    <row r="267" spans="1:7" s="5" customFormat="1" x14ac:dyDescent="0.25">
      <c r="A267">
        <v>263</v>
      </c>
      <c r="B267" s="3">
        <v>40701</v>
      </c>
      <c r="C267" s="1">
        <v>0.81776620370370379</v>
      </c>
      <c r="D267">
        <v>1886.3920000000001</v>
      </c>
      <c r="E267" s="4" t="s">
        <v>8</v>
      </c>
      <c r="F267" t="s">
        <v>32</v>
      </c>
      <c r="G267"/>
    </row>
    <row r="268" spans="1:7" s="5" customFormat="1" x14ac:dyDescent="0.25">
      <c r="A268">
        <v>264</v>
      </c>
      <c r="B268" s="3">
        <v>40701</v>
      </c>
      <c r="C268" s="1">
        <v>0.81847222222222227</v>
      </c>
      <c r="D268">
        <v>1898.0830000000001</v>
      </c>
      <c r="E268" s="4" t="s">
        <v>8</v>
      </c>
      <c r="F268" t="s">
        <v>32</v>
      </c>
      <c r="G268"/>
    </row>
    <row r="269" spans="1:7" s="5" customFormat="1" x14ac:dyDescent="0.25">
      <c r="A269">
        <v>265</v>
      </c>
      <c r="B269" s="3">
        <v>40701</v>
      </c>
      <c r="C269" s="1">
        <v>0.81917824074074075</v>
      </c>
      <c r="D269">
        <v>5018.7920000000004</v>
      </c>
      <c r="E269" s="4" t="s">
        <v>8</v>
      </c>
      <c r="F269" t="s">
        <v>32</v>
      </c>
      <c r="G269"/>
    </row>
    <row r="270" spans="1:7" s="5" customFormat="1" x14ac:dyDescent="0.25">
      <c r="A270">
        <v>266</v>
      </c>
      <c r="B270" s="3">
        <v>40701</v>
      </c>
      <c r="C270" s="1">
        <v>0.81988425925925934</v>
      </c>
      <c r="D270">
        <v>4864.8879999999999</v>
      </c>
      <c r="E270" s="4" t="s">
        <v>8</v>
      </c>
      <c r="F270" t="s">
        <v>32</v>
      </c>
      <c r="G270"/>
    </row>
    <row r="271" spans="1:7" s="5" customFormat="1" x14ac:dyDescent="0.25">
      <c r="A271">
        <v>267</v>
      </c>
      <c r="B271" s="3">
        <v>40701</v>
      </c>
      <c r="C271" s="1">
        <v>0.82060185185185175</v>
      </c>
      <c r="D271">
        <v>5067.4070000000002</v>
      </c>
      <c r="E271" s="4" t="s">
        <v>8</v>
      </c>
      <c r="F271" t="s">
        <v>32</v>
      </c>
      <c r="G271"/>
    </row>
    <row r="272" spans="1:7" s="5" customFormat="1" x14ac:dyDescent="0.25">
      <c r="A272">
        <v>268</v>
      </c>
      <c r="B272" s="3">
        <v>40701</v>
      </c>
      <c r="C272" s="1">
        <v>0.82130787037037034</v>
      </c>
      <c r="D272">
        <v>5064.62</v>
      </c>
      <c r="E272" s="4" t="s">
        <v>8</v>
      </c>
      <c r="F272" t="s">
        <v>32</v>
      </c>
      <c r="G272"/>
    </row>
    <row r="273" spans="1:7" s="5" customFormat="1" x14ac:dyDescent="0.25">
      <c r="A273">
        <v>269</v>
      </c>
      <c r="B273" s="3">
        <v>40701</v>
      </c>
      <c r="C273" s="1">
        <v>0.82201388888888882</v>
      </c>
      <c r="D273">
        <v>4729.62</v>
      </c>
      <c r="E273" s="4" t="s">
        <v>8</v>
      </c>
      <c r="F273" t="s">
        <v>32</v>
      </c>
      <c r="G273"/>
    </row>
    <row r="274" spans="1:7" s="5" customFormat="1" x14ac:dyDescent="0.25">
      <c r="A274">
        <v>270</v>
      </c>
      <c r="B274" s="3">
        <v>40701</v>
      </c>
      <c r="C274" s="1">
        <v>0.8227199074074073</v>
      </c>
      <c r="D274">
        <v>4687.7449999999999</v>
      </c>
      <c r="E274" s="4" t="s">
        <v>8</v>
      </c>
      <c r="F274" t="s">
        <v>32</v>
      </c>
      <c r="G274"/>
    </row>
    <row r="275" spans="1:7" s="5" customFormat="1" x14ac:dyDescent="0.25">
      <c r="A275">
        <v>271</v>
      </c>
      <c r="B275" s="3">
        <v>40701</v>
      </c>
      <c r="C275" s="1">
        <v>0.82342592592592589</v>
      </c>
      <c r="D275">
        <v>4895.3100000000004</v>
      </c>
      <c r="E275" s="4" t="s">
        <v>8</v>
      </c>
      <c r="F275" t="s">
        <v>32</v>
      </c>
      <c r="G275"/>
    </row>
    <row r="276" spans="1:7" s="5" customFormat="1" x14ac:dyDescent="0.25">
      <c r="A276">
        <v>272</v>
      </c>
      <c r="B276" s="3">
        <v>40701</v>
      </c>
      <c r="C276" s="1">
        <v>0.82413194444444438</v>
      </c>
      <c r="D276">
        <v>5263.0889999999999</v>
      </c>
      <c r="E276" s="4" t="s">
        <v>8</v>
      </c>
      <c r="F276" t="s">
        <v>32</v>
      </c>
      <c r="G276"/>
    </row>
    <row r="277" spans="1:7" s="5" customFormat="1" x14ac:dyDescent="0.25">
      <c r="A277">
        <v>273</v>
      </c>
      <c r="B277" s="3">
        <v>40701</v>
      </c>
      <c r="C277" s="1">
        <v>0.82483796296296286</v>
      </c>
      <c r="D277">
        <v>5249.826</v>
      </c>
      <c r="E277" s="4" t="s">
        <v>8</v>
      </c>
      <c r="F277" t="s">
        <v>32</v>
      </c>
      <c r="G277"/>
    </row>
    <row r="278" spans="1:7" s="5" customFormat="1" x14ac:dyDescent="0.25">
      <c r="A278">
        <v>274</v>
      </c>
      <c r="B278" s="3">
        <v>40701</v>
      </c>
      <c r="C278" s="1">
        <v>0.82554398148148145</v>
      </c>
      <c r="D278">
        <v>5642.1790000000001</v>
      </c>
      <c r="E278" s="4" t="s">
        <v>8</v>
      </c>
      <c r="F278" t="s">
        <v>32</v>
      </c>
      <c r="G278"/>
    </row>
    <row r="279" spans="1:7" s="5" customFormat="1" x14ac:dyDescent="0.25">
      <c r="A279">
        <v>275</v>
      </c>
      <c r="B279" s="3">
        <v>40701</v>
      </c>
      <c r="C279" s="1">
        <v>0.82624999999999993</v>
      </c>
      <c r="D279">
        <v>5203.8760000000002</v>
      </c>
      <c r="E279" s="4" t="s">
        <v>8</v>
      </c>
      <c r="F279" t="s">
        <v>32</v>
      </c>
      <c r="G279"/>
    </row>
    <row r="280" spans="1:7" s="5" customFormat="1" x14ac:dyDescent="0.25">
      <c r="A280">
        <v>276</v>
      </c>
      <c r="B280" s="3">
        <v>40701</v>
      </c>
      <c r="C280" s="1">
        <v>0.82695601851851863</v>
      </c>
      <c r="D280">
        <v>5216.8609999999999</v>
      </c>
      <c r="E280" s="4" t="s">
        <v>8</v>
      </c>
      <c r="F280" t="s">
        <v>32</v>
      </c>
      <c r="G280"/>
    </row>
    <row r="281" spans="1:7" s="5" customFormat="1" x14ac:dyDescent="0.25">
      <c r="A281">
        <v>277</v>
      </c>
      <c r="B281" s="3">
        <v>40701</v>
      </c>
      <c r="C281" s="1">
        <v>0.827662037037037</v>
      </c>
      <c r="D281">
        <v>5066.0240000000003</v>
      </c>
      <c r="E281" s="4" t="s">
        <v>8</v>
      </c>
      <c r="F281" t="s">
        <v>32</v>
      </c>
      <c r="G281"/>
    </row>
    <row r="282" spans="1:7" s="5" customFormat="1" x14ac:dyDescent="0.25">
      <c r="A282">
        <v>278</v>
      </c>
      <c r="B282" s="3">
        <v>40701</v>
      </c>
      <c r="C282" s="1">
        <v>0.82836805555555559</v>
      </c>
      <c r="D282">
        <v>4619.1149999999998</v>
      </c>
      <c r="E282" s="4" t="s">
        <v>8</v>
      </c>
      <c r="F282" t="s">
        <v>32</v>
      </c>
      <c r="G282"/>
    </row>
    <row r="283" spans="1:7" s="5" customFormat="1" x14ac:dyDescent="0.25">
      <c r="A283">
        <v>279</v>
      </c>
      <c r="B283" s="3">
        <v>40701</v>
      </c>
      <c r="C283" s="1">
        <v>0.82907407407407396</v>
      </c>
      <c r="D283">
        <v>4581.1589999999997</v>
      </c>
      <c r="E283" s="4" t="s">
        <v>8</v>
      </c>
      <c r="F283" t="s">
        <v>32</v>
      </c>
      <c r="G283"/>
    </row>
    <row r="284" spans="1:7" s="5" customFormat="1" x14ac:dyDescent="0.25">
      <c r="A284">
        <v>280</v>
      </c>
      <c r="B284" s="3">
        <v>40701</v>
      </c>
      <c r="C284" s="1">
        <v>0.82978009259259267</v>
      </c>
      <c r="D284">
        <v>4592.3059999999996</v>
      </c>
      <c r="E284" s="4" t="s">
        <v>8</v>
      </c>
      <c r="F284" t="s">
        <v>32</v>
      </c>
      <c r="G284"/>
    </row>
    <row r="285" spans="1:7" s="5" customFormat="1" x14ac:dyDescent="0.25">
      <c r="B285" s="13"/>
      <c r="C285" s="24"/>
      <c r="E285" s="6"/>
    </row>
    <row r="286" spans="1:7" s="5" customFormat="1" x14ac:dyDescent="0.25">
      <c r="B286" s="13"/>
      <c r="C286" s="24"/>
      <c r="E286" s="6"/>
    </row>
    <row r="287" spans="1:7" s="5" customFormat="1" x14ac:dyDescent="0.25">
      <c r="B287" s="13"/>
      <c r="C287" s="24"/>
      <c r="E287" s="6"/>
    </row>
    <row r="288" spans="1:7" s="5" customFormat="1" x14ac:dyDescent="0.25">
      <c r="B288" s="13"/>
      <c r="C288" s="24"/>
      <c r="E288" s="6"/>
    </row>
    <row r="289" spans="2:5" s="5" customFormat="1" x14ac:dyDescent="0.25">
      <c r="B289" s="13"/>
      <c r="C289" s="24"/>
      <c r="E289" s="6"/>
    </row>
    <row r="290" spans="2:5" s="5" customFormat="1" x14ac:dyDescent="0.25">
      <c r="B290" s="13"/>
      <c r="C290" s="24"/>
      <c r="E290" s="6"/>
    </row>
    <row r="291" spans="2:5" s="5" customFormat="1" x14ac:dyDescent="0.25">
      <c r="B291" s="13"/>
      <c r="C291" s="24"/>
      <c r="E291" s="6"/>
    </row>
    <row r="292" spans="2:5" s="5" customFormat="1" x14ac:dyDescent="0.25">
      <c r="B292" s="13"/>
      <c r="C292" s="24"/>
      <c r="E292" s="6"/>
    </row>
    <row r="293" spans="2:5" s="5" customFormat="1" x14ac:dyDescent="0.25">
      <c r="B293" s="13"/>
      <c r="C293" s="24"/>
      <c r="E293" s="6"/>
    </row>
    <row r="294" spans="2:5" s="5" customFormat="1" x14ac:dyDescent="0.25">
      <c r="B294" s="13"/>
      <c r="C294" s="24"/>
      <c r="E294" s="6"/>
    </row>
    <row r="295" spans="2:5" s="5" customFormat="1" x14ac:dyDescent="0.25">
      <c r="B295" s="13"/>
      <c r="C295" s="24"/>
      <c r="E295" s="6"/>
    </row>
    <row r="296" spans="2:5" s="5" customFormat="1" x14ac:dyDescent="0.25">
      <c r="B296" s="13"/>
      <c r="C296" s="24"/>
      <c r="E296" s="6"/>
    </row>
    <row r="297" spans="2:5" s="5" customFormat="1" x14ac:dyDescent="0.25">
      <c r="B297" s="13"/>
      <c r="C297" s="24"/>
      <c r="E297" s="6"/>
    </row>
    <row r="298" spans="2:5" s="5" customFormat="1" x14ac:dyDescent="0.25">
      <c r="B298" s="13"/>
      <c r="C298" s="24"/>
      <c r="E298" s="6"/>
    </row>
    <row r="299" spans="2:5" s="5" customFormat="1" x14ac:dyDescent="0.25">
      <c r="B299" s="13"/>
      <c r="C299" s="24"/>
      <c r="E299" s="6"/>
    </row>
    <row r="300" spans="2:5" s="5" customFormat="1" x14ac:dyDescent="0.25">
      <c r="B300" s="13"/>
      <c r="C300" s="24"/>
      <c r="E300" s="6"/>
    </row>
    <row r="301" spans="2:5" s="5" customFormat="1" x14ac:dyDescent="0.25">
      <c r="B301" s="13"/>
      <c r="C301" s="24"/>
      <c r="E301" s="6"/>
    </row>
    <row r="302" spans="2:5" s="5" customFormat="1" x14ac:dyDescent="0.25">
      <c r="B302" s="13"/>
      <c r="C302" s="24"/>
      <c r="E302" s="6"/>
    </row>
    <row r="303" spans="2:5" s="5" customFormat="1" x14ac:dyDescent="0.25">
      <c r="B303" s="13"/>
      <c r="C303" s="24"/>
      <c r="E303" s="6"/>
    </row>
    <row r="304" spans="2:5" s="5" customFormat="1" x14ac:dyDescent="0.25">
      <c r="B304" s="13"/>
      <c r="C304" s="24"/>
      <c r="E304" s="6"/>
    </row>
    <row r="305" spans="2:5" s="5" customFormat="1" x14ac:dyDescent="0.25">
      <c r="B305" s="13"/>
      <c r="C305" s="24"/>
      <c r="E305" s="6"/>
    </row>
    <row r="306" spans="2:5" s="5" customFormat="1" x14ac:dyDescent="0.25">
      <c r="B306" s="13"/>
      <c r="C306" s="24"/>
      <c r="E306" s="6"/>
    </row>
    <row r="307" spans="2:5" s="5" customFormat="1" x14ac:dyDescent="0.25">
      <c r="B307" s="13"/>
      <c r="C307" s="24"/>
      <c r="E307" s="6"/>
    </row>
    <row r="308" spans="2:5" s="5" customFormat="1" x14ac:dyDescent="0.25">
      <c r="B308" s="13"/>
      <c r="C308" s="24"/>
      <c r="E308" s="6"/>
    </row>
    <row r="309" spans="2:5" s="5" customFormat="1" x14ac:dyDescent="0.25">
      <c r="B309" s="13"/>
      <c r="C309" s="24"/>
      <c r="E309" s="6"/>
    </row>
    <row r="310" spans="2:5" s="5" customFormat="1" x14ac:dyDescent="0.25">
      <c r="B310" s="13"/>
      <c r="C310" s="24"/>
      <c r="E310" s="6"/>
    </row>
    <row r="311" spans="2:5" s="5" customFormat="1" x14ac:dyDescent="0.25">
      <c r="B311" s="13"/>
      <c r="C311" s="24"/>
      <c r="E311" s="6"/>
    </row>
    <row r="312" spans="2:5" s="5" customFormat="1" x14ac:dyDescent="0.25">
      <c r="B312" s="13"/>
      <c r="C312" s="24"/>
      <c r="E312" s="6"/>
    </row>
    <row r="313" spans="2:5" s="5" customFormat="1" x14ac:dyDescent="0.25">
      <c r="B313" s="13"/>
      <c r="C313" s="24"/>
      <c r="E313" s="6"/>
    </row>
    <row r="314" spans="2:5" s="5" customFormat="1" x14ac:dyDescent="0.25">
      <c r="B314" s="13"/>
      <c r="C314" s="24"/>
      <c r="E314" s="6"/>
    </row>
    <row r="315" spans="2:5" s="5" customFormat="1" x14ac:dyDescent="0.25">
      <c r="B315" s="13"/>
      <c r="C315" s="24"/>
      <c r="E315" s="6"/>
    </row>
    <row r="316" spans="2:5" s="5" customFormat="1" x14ac:dyDescent="0.25">
      <c r="B316" s="13"/>
      <c r="C316" s="24"/>
      <c r="E316" s="6"/>
    </row>
    <row r="317" spans="2:5" s="5" customFormat="1" x14ac:dyDescent="0.25">
      <c r="B317" s="13"/>
      <c r="C317" s="24"/>
      <c r="E317" s="6"/>
    </row>
    <row r="318" spans="2:5" s="5" customFormat="1" x14ac:dyDescent="0.25">
      <c r="B318" s="13"/>
      <c r="C318" s="24"/>
      <c r="E318" s="6"/>
    </row>
    <row r="319" spans="2:5" s="5" customFormat="1" x14ac:dyDescent="0.25">
      <c r="B319" s="13"/>
      <c r="C319" s="24"/>
      <c r="E319" s="6"/>
    </row>
    <row r="320" spans="2:5" s="5" customFormat="1" x14ac:dyDescent="0.25">
      <c r="B320" s="13"/>
      <c r="C320" s="24"/>
      <c r="E320" s="6"/>
    </row>
    <row r="321" spans="2:5" s="5" customFormat="1" x14ac:dyDescent="0.25">
      <c r="B321" s="13"/>
      <c r="C321" s="24"/>
      <c r="E321" s="6"/>
    </row>
    <row r="322" spans="2:5" s="5" customFormat="1" x14ac:dyDescent="0.25">
      <c r="B322" s="13"/>
      <c r="C322" s="24"/>
      <c r="E322" s="6"/>
    </row>
    <row r="323" spans="2:5" s="5" customFormat="1" x14ac:dyDescent="0.25">
      <c r="B323" s="13"/>
      <c r="C323" s="24"/>
      <c r="E323" s="6"/>
    </row>
    <row r="324" spans="2:5" s="5" customFormat="1" x14ac:dyDescent="0.25">
      <c r="B324" s="13"/>
      <c r="C324" s="24"/>
      <c r="E324" s="6"/>
    </row>
    <row r="325" spans="2:5" s="5" customFormat="1" x14ac:dyDescent="0.25">
      <c r="B325" s="13"/>
      <c r="C325" s="24"/>
      <c r="E325" s="6"/>
    </row>
    <row r="326" spans="2:5" s="5" customFormat="1" x14ac:dyDescent="0.25">
      <c r="B326" s="13"/>
      <c r="C326" s="24"/>
      <c r="E326" s="6"/>
    </row>
    <row r="327" spans="2:5" s="5" customFormat="1" x14ac:dyDescent="0.25">
      <c r="B327" s="13"/>
      <c r="C327" s="24"/>
      <c r="E327" s="6"/>
    </row>
    <row r="328" spans="2:5" s="5" customFormat="1" x14ac:dyDescent="0.25">
      <c r="B328" s="13"/>
      <c r="C328" s="24"/>
      <c r="E328" s="6"/>
    </row>
    <row r="329" spans="2:5" s="5" customFormat="1" x14ac:dyDescent="0.25">
      <c r="B329" s="13"/>
      <c r="C329" s="24"/>
      <c r="E329" s="6"/>
    </row>
    <row r="330" spans="2:5" s="5" customFormat="1" x14ac:dyDescent="0.25">
      <c r="B330" s="13"/>
      <c r="C330" s="24"/>
      <c r="E330" s="6"/>
    </row>
    <row r="331" spans="2:5" s="5" customFormat="1" x14ac:dyDescent="0.25">
      <c r="B331" s="13"/>
      <c r="C331" s="24"/>
      <c r="E331" s="6"/>
    </row>
    <row r="332" spans="2:5" s="5" customFormat="1" x14ac:dyDescent="0.25">
      <c r="B332" s="13"/>
      <c r="C332" s="24"/>
      <c r="E332" s="6"/>
    </row>
    <row r="333" spans="2:5" s="5" customFormat="1" x14ac:dyDescent="0.25">
      <c r="B333" s="13"/>
      <c r="C333" s="24"/>
      <c r="E333" s="6"/>
    </row>
    <row r="334" spans="2:5" s="5" customFormat="1" x14ac:dyDescent="0.25">
      <c r="B334" s="13"/>
      <c r="C334" s="24"/>
      <c r="E334" s="6"/>
    </row>
    <row r="335" spans="2:5" s="5" customFormat="1" x14ac:dyDescent="0.25">
      <c r="B335" s="13"/>
      <c r="C335" s="24"/>
      <c r="E335" s="6"/>
    </row>
    <row r="336" spans="2:5" s="5" customFormat="1" x14ac:dyDescent="0.25">
      <c r="B336" s="13"/>
      <c r="C336" s="24"/>
      <c r="E336" s="6"/>
    </row>
    <row r="337" spans="2:5" s="5" customFormat="1" x14ac:dyDescent="0.25">
      <c r="B337" s="13"/>
      <c r="C337" s="24"/>
      <c r="E337" s="6"/>
    </row>
    <row r="338" spans="2:5" s="5" customFormat="1" x14ac:dyDescent="0.25">
      <c r="B338" s="13"/>
      <c r="C338" s="24"/>
      <c r="E338" s="6"/>
    </row>
    <row r="339" spans="2:5" s="5" customFormat="1" x14ac:dyDescent="0.25">
      <c r="B339" s="13"/>
      <c r="C339" s="24"/>
      <c r="E339" s="6"/>
    </row>
    <row r="340" spans="2:5" s="5" customFormat="1" x14ac:dyDescent="0.25">
      <c r="B340" s="13"/>
      <c r="C340" s="24"/>
      <c r="E340" s="6"/>
    </row>
    <row r="341" spans="2:5" s="5" customFormat="1" x14ac:dyDescent="0.25">
      <c r="B341" s="13"/>
      <c r="C341" s="24"/>
      <c r="E341" s="6"/>
    </row>
    <row r="342" spans="2:5" s="5" customFormat="1" x14ac:dyDescent="0.25">
      <c r="B342" s="13"/>
      <c r="C342" s="24"/>
      <c r="E342" s="6"/>
    </row>
    <row r="343" spans="2:5" s="5" customFormat="1" x14ac:dyDescent="0.25">
      <c r="B343" s="13"/>
      <c r="C343" s="24"/>
      <c r="E343" s="6"/>
    </row>
    <row r="344" spans="2:5" s="5" customFormat="1" x14ac:dyDescent="0.25">
      <c r="B344" s="13"/>
      <c r="C344" s="24"/>
      <c r="E344" s="6"/>
    </row>
    <row r="345" spans="2:5" s="5" customFormat="1" x14ac:dyDescent="0.25">
      <c r="B345" s="13"/>
      <c r="C345" s="24"/>
      <c r="E345" s="6"/>
    </row>
    <row r="346" spans="2:5" s="5" customFormat="1" x14ac:dyDescent="0.25">
      <c r="B346" s="13"/>
      <c r="C346" s="24"/>
      <c r="E346" s="6"/>
    </row>
    <row r="347" spans="2:5" s="5" customFormat="1" x14ac:dyDescent="0.25">
      <c r="B347" s="13"/>
      <c r="C347" s="24"/>
      <c r="E347" s="6"/>
    </row>
    <row r="348" spans="2:5" s="5" customFormat="1" x14ac:dyDescent="0.25">
      <c r="B348" s="13"/>
      <c r="C348" s="24"/>
      <c r="E348" s="6"/>
    </row>
    <row r="349" spans="2:5" s="5" customFormat="1" x14ac:dyDescent="0.25">
      <c r="B349" s="13"/>
      <c r="C349" s="24"/>
      <c r="E349" s="6"/>
    </row>
    <row r="350" spans="2:5" s="5" customFormat="1" x14ac:dyDescent="0.25">
      <c r="B350" s="13"/>
      <c r="C350" s="24"/>
      <c r="E350" s="6"/>
    </row>
    <row r="351" spans="2:5" s="5" customFormat="1" x14ac:dyDescent="0.25">
      <c r="B351" s="13"/>
      <c r="C351" s="24"/>
      <c r="E351" s="6"/>
    </row>
    <row r="352" spans="2:5" s="5" customFormat="1" x14ac:dyDescent="0.25">
      <c r="B352" s="13"/>
      <c r="C352" s="24"/>
      <c r="E352" s="6"/>
    </row>
    <row r="353" spans="2:5" s="5" customFormat="1" x14ac:dyDescent="0.25">
      <c r="B353" s="13"/>
      <c r="C353" s="24"/>
      <c r="E353" s="6"/>
    </row>
    <row r="354" spans="2:5" s="5" customFormat="1" x14ac:dyDescent="0.25">
      <c r="B354" s="13"/>
      <c r="C354" s="24"/>
      <c r="E354" s="6"/>
    </row>
    <row r="355" spans="2:5" s="5" customFormat="1" x14ac:dyDescent="0.25">
      <c r="B355" s="13"/>
      <c r="C355" s="24"/>
      <c r="E355" s="6"/>
    </row>
    <row r="356" spans="2:5" s="5" customFormat="1" x14ac:dyDescent="0.25">
      <c r="B356" s="13"/>
      <c r="C356" s="24"/>
      <c r="E356" s="6"/>
    </row>
    <row r="357" spans="2:5" s="5" customFormat="1" x14ac:dyDescent="0.25">
      <c r="B357" s="13"/>
      <c r="C357" s="24"/>
      <c r="E357" s="6"/>
    </row>
    <row r="358" spans="2:5" s="5" customFormat="1" x14ac:dyDescent="0.25">
      <c r="B358" s="13"/>
      <c r="C358" s="24"/>
      <c r="E358" s="6"/>
    </row>
    <row r="359" spans="2:5" s="5" customFormat="1" x14ac:dyDescent="0.25">
      <c r="B359" s="13"/>
      <c r="C359" s="24"/>
      <c r="E359" s="6"/>
    </row>
    <row r="360" spans="2:5" s="5" customFormat="1" x14ac:dyDescent="0.25">
      <c r="B360" s="13"/>
      <c r="C360" s="24"/>
      <c r="E360" s="6"/>
    </row>
    <row r="361" spans="2:5" s="5" customFormat="1" x14ac:dyDescent="0.25">
      <c r="B361" s="13"/>
      <c r="C361" s="24"/>
      <c r="E361" s="6"/>
    </row>
    <row r="362" spans="2:5" s="5" customFormat="1" x14ac:dyDescent="0.25">
      <c r="B362" s="13"/>
      <c r="C362" s="24"/>
      <c r="E362" s="6"/>
    </row>
    <row r="363" spans="2:5" s="5" customFormat="1" x14ac:dyDescent="0.25">
      <c r="B363" s="13"/>
      <c r="C363" s="24"/>
      <c r="E363" s="6"/>
    </row>
    <row r="364" spans="2:5" s="5" customFormat="1" x14ac:dyDescent="0.25">
      <c r="B364" s="13"/>
      <c r="C364" s="24"/>
      <c r="E364" s="6"/>
    </row>
    <row r="365" spans="2:5" s="5" customFormat="1" x14ac:dyDescent="0.25">
      <c r="B365" s="13"/>
      <c r="C365" s="24"/>
      <c r="E365" s="6"/>
    </row>
    <row r="366" spans="2:5" s="5" customFormat="1" x14ac:dyDescent="0.25">
      <c r="B366" s="13"/>
      <c r="C366" s="24"/>
      <c r="E366" s="6"/>
    </row>
    <row r="367" spans="2:5" s="5" customFormat="1" x14ac:dyDescent="0.25">
      <c r="B367" s="13"/>
      <c r="C367" s="24"/>
      <c r="E367" s="6"/>
    </row>
    <row r="368" spans="2:5" s="5" customFormat="1" x14ac:dyDescent="0.25">
      <c r="B368" s="13"/>
      <c r="C368" s="24"/>
      <c r="E368" s="6"/>
    </row>
    <row r="369" spans="2:5" s="5" customFormat="1" x14ac:dyDescent="0.25">
      <c r="B369" s="13"/>
      <c r="C369" s="24"/>
      <c r="E369" s="6"/>
    </row>
    <row r="370" spans="2:5" s="5" customFormat="1" x14ac:dyDescent="0.25">
      <c r="B370" s="13"/>
      <c r="C370" s="24"/>
      <c r="E370" s="6"/>
    </row>
    <row r="371" spans="2:5" s="5" customFormat="1" x14ac:dyDescent="0.25">
      <c r="B371" s="13"/>
      <c r="C371" s="24"/>
      <c r="E371" s="6"/>
    </row>
    <row r="372" spans="2:5" s="5" customFormat="1" x14ac:dyDescent="0.25">
      <c r="B372" s="13"/>
      <c r="C372" s="24"/>
      <c r="E372" s="6"/>
    </row>
    <row r="373" spans="2:5" s="5" customFormat="1" x14ac:dyDescent="0.25">
      <c r="B373" s="13"/>
      <c r="C373" s="24"/>
      <c r="E373" s="6"/>
    </row>
    <row r="374" spans="2:5" s="5" customFormat="1" x14ac:dyDescent="0.25">
      <c r="B374" s="13"/>
      <c r="C374" s="24"/>
      <c r="E374" s="6"/>
    </row>
    <row r="375" spans="2:5" s="5" customFormat="1" x14ac:dyDescent="0.25">
      <c r="B375" s="13"/>
      <c r="C375" s="24"/>
      <c r="E375" s="6"/>
    </row>
    <row r="376" spans="2:5" s="5" customFormat="1" x14ac:dyDescent="0.25">
      <c r="B376" s="13"/>
      <c r="C376" s="24"/>
      <c r="E376" s="6"/>
    </row>
    <row r="377" spans="2:5" s="5" customFormat="1" x14ac:dyDescent="0.25">
      <c r="B377" s="13"/>
      <c r="C377" s="24"/>
      <c r="E377" s="6"/>
    </row>
    <row r="378" spans="2:5" s="5" customFormat="1" x14ac:dyDescent="0.25">
      <c r="B378" s="13"/>
      <c r="C378" s="24"/>
      <c r="E378" s="6"/>
    </row>
    <row r="379" spans="2:5" s="5" customFormat="1" x14ac:dyDescent="0.25">
      <c r="B379" s="13"/>
      <c r="C379" s="24"/>
      <c r="E379" s="6"/>
    </row>
    <row r="380" spans="2:5" s="5" customFormat="1" x14ac:dyDescent="0.25">
      <c r="B380" s="13"/>
      <c r="C380" s="24"/>
      <c r="E380" s="6"/>
    </row>
    <row r="381" spans="2:5" s="5" customFormat="1" x14ac:dyDescent="0.25">
      <c r="B381" s="13"/>
      <c r="C381" s="24"/>
      <c r="E381" s="6"/>
    </row>
    <row r="382" spans="2:5" s="5" customFormat="1" x14ac:dyDescent="0.25">
      <c r="B382" s="13"/>
      <c r="C382" s="24"/>
      <c r="E382" s="6"/>
    </row>
    <row r="383" spans="2:5" s="5" customFormat="1" x14ac:dyDescent="0.25">
      <c r="B383" s="13"/>
      <c r="C383" s="24"/>
      <c r="E383" s="6"/>
    </row>
    <row r="384" spans="2:5" s="5" customFormat="1" x14ac:dyDescent="0.25">
      <c r="B384" s="13"/>
      <c r="C384" s="24"/>
      <c r="E384" s="6"/>
    </row>
    <row r="385" spans="2:5" s="5" customFormat="1" x14ac:dyDescent="0.25">
      <c r="B385" s="13"/>
      <c r="C385" s="24"/>
      <c r="E385" s="6"/>
    </row>
    <row r="386" spans="2:5" s="5" customFormat="1" x14ac:dyDescent="0.25">
      <c r="B386" s="13"/>
      <c r="C386" s="24"/>
      <c r="E386" s="6"/>
    </row>
    <row r="387" spans="2:5" s="5" customFormat="1" x14ac:dyDescent="0.25">
      <c r="B387" s="13"/>
      <c r="C387" s="24"/>
      <c r="E387" s="6"/>
    </row>
    <row r="388" spans="2:5" s="5" customFormat="1" x14ac:dyDescent="0.25">
      <c r="B388" s="13"/>
      <c r="C388" s="24"/>
      <c r="E388" s="6"/>
    </row>
    <row r="389" spans="2:5" s="5" customFormat="1" x14ac:dyDescent="0.25">
      <c r="B389" s="13"/>
      <c r="C389" s="24"/>
      <c r="E389" s="6"/>
    </row>
    <row r="390" spans="2:5" s="5" customFormat="1" x14ac:dyDescent="0.25">
      <c r="B390" s="13"/>
      <c r="C390" s="24"/>
      <c r="E390" s="6"/>
    </row>
    <row r="391" spans="2:5" s="5" customFormat="1" x14ac:dyDescent="0.25">
      <c r="B391" s="13"/>
      <c r="C391" s="24"/>
      <c r="E391" s="6"/>
    </row>
    <row r="392" spans="2:5" s="5" customFormat="1" x14ac:dyDescent="0.25">
      <c r="B392" s="13"/>
      <c r="C392" s="24"/>
      <c r="E392" s="6"/>
    </row>
    <row r="393" spans="2:5" s="5" customFormat="1" x14ac:dyDescent="0.25">
      <c r="B393" s="13"/>
      <c r="C393" s="24"/>
      <c r="E393" s="6"/>
    </row>
    <row r="394" spans="2:5" s="5" customFormat="1" x14ac:dyDescent="0.25">
      <c r="B394" s="13"/>
      <c r="C394" s="24"/>
      <c r="E394" s="6"/>
    </row>
    <row r="395" spans="2:5" s="5" customFormat="1" x14ac:dyDescent="0.25">
      <c r="B395" s="13"/>
      <c r="C395" s="24"/>
      <c r="E395" s="6"/>
    </row>
    <row r="396" spans="2:5" s="5" customFormat="1" x14ac:dyDescent="0.25">
      <c r="B396" s="13"/>
      <c r="C396" s="24"/>
      <c r="E396" s="6"/>
    </row>
    <row r="397" spans="2:5" s="5" customFormat="1" x14ac:dyDescent="0.25">
      <c r="B397" s="13"/>
      <c r="C397" s="24"/>
      <c r="E397" s="6"/>
    </row>
    <row r="398" spans="2:5" s="5" customFormat="1" x14ac:dyDescent="0.25">
      <c r="B398" s="13"/>
      <c r="C398" s="24"/>
      <c r="E398" s="6"/>
    </row>
    <row r="399" spans="2:5" s="5" customFormat="1" x14ac:dyDescent="0.25">
      <c r="B399" s="13"/>
      <c r="C399" s="24"/>
      <c r="E399" s="6"/>
    </row>
    <row r="400" spans="2:5" s="5" customFormat="1" x14ac:dyDescent="0.25">
      <c r="B400" s="13"/>
      <c r="C400" s="24"/>
      <c r="E400" s="6"/>
    </row>
    <row r="401" spans="2:5" s="5" customFormat="1" x14ac:dyDescent="0.25">
      <c r="B401" s="13"/>
      <c r="C401" s="24"/>
      <c r="E401" s="6"/>
    </row>
    <row r="402" spans="2:5" s="5" customFormat="1" x14ac:dyDescent="0.25">
      <c r="B402" s="13"/>
      <c r="C402" s="24"/>
      <c r="E402" s="6"/>
    </row>
    <row r="403" spans="2:5" s="5" customFormat="1" x14ac:dyDescent="0.25">
      <c r="B403" s="13"/>
      <c r="C403" s="24"/>
      <c r="E403" s="6"/>
    </row>
    <row r="404" spans="2:5" s="5" customFormat="1" x14ac:dyDescent="0.25">
      <c r="B404" s="13"/>
      <c r="C404" s="24"/>
      <c r="E404" s="6"/>
    </row>
    <row r="405" spans="2:5" s="5" customFormat="1" x14ac:dyDescent="0.25">
      <c r="B405" s="13"/>
      <c r="C405" s="24"/>
      <c r="E405" s="6"/>
    </row>
    <row r="406" spans="2:5" s="5" customFormat="1" x14ac:dyDescent="0.25">
      <c r="B406" s="13"/>
      <c r="C406" s="24"/>
      <c r="E406" s="6"/>
    </row>
    <row r="407" spans="2:5" s="5" customFormat="1" x14ac:dyDescent="0.25">
      <c r="B407" s="13"/>
      <c r="C407" s="24"/>
      <c r="E407" s="6"/>
    </row>
    <row r="408" spans="2:5" s="5" customFormat="1" x14ac:dyDescent="0.25">
      <c r="B408" s="13"/>
      <c r="C408" s="24"/>
      <c r="E408" s="6"/>
    </row>
    <row r="409" spans="2:5" s="5" customFormat="1" x14ac:dyDescent="0.25">
      <c r="B409" s="13"/>
      <c r="C409" s="24"/>
      <c r="E409" s="6"/>
    </row>
    <row r="410" spans="2:5" s="5" customFormat="1" x14ac:dyDescent="0.25">
      <c r="B410" s="13"/>
      <c r="C410" s="24"/>
      <c r="E410" s="6"/>
    </row>
    <row r="411" spans="2:5" s="5" customFormat="1" x14ac:dyDescent="0.25">
      <c r="B411" s="13"/>
      <c r="C411" s="24"/>
      <c r="E411" s="6"/>
    </row>
    <row r="412" spans="2:5" s="5" customFormat="1" x14ac:dyDescent="0.25">
      <c r="B412" s="13"/>
      <c r="C412" s="24"/>
      <c r="E412" s="6"/>
    </row>
    <row r="413" spans="2:5" s="5" customFormat="1" x14ac:dyDescent="0.25">
      <c r="B413" s="13"/>
      <c r="C413" s="24"/>
      <c r="E413" s="6"/>
    </row>
    <row r="414" spans="2:5" s="5" customFormat="1" x14ac:dyDescent="0.25">
      <c r="B414" s="13"/>
      <c r="C414" s="24"/>
      <c r="E414" s="6"/>
    </row>
    <row r="415" spans="2:5" s="5" customFormat="1" x14ac:dyDescent="0.25">
      <c r="B415" s="13"/>
      <c r="C415" s="24"/>
      <c r="E415" s="6"/>
    </row>
    <row r="416" spans="2:5" s="5" customFormat="1" x14ac:dyDescent="0.25">
      <c r="B416" s="13"/>
      <c r="C416" s="24"/>
      <c r="E416" s="6"/>
    </row>
    <row r="417" spans="2:5" s="5" customFormat="1" x14ac:dyDescent="0.25">
      <c r="B417" s="13"/>
      <c r="C417" s="24"/>
      <c r="E417" s="6"/>
    </row>
    <row r="418" spans="2:5" s="5" customFormat="1" x14ac:dyDescent="0.25">
      <c r="B418" s="13"/>
      <c r="C418" s="24"/>
      <c r="E418" s="6"/>
    </row>
    <row r="419" spans="2:5" s="5" customFormat="1" x14ac:dyDescent="0.25">
      <c r="B419" s="13"/>
      <c r="C419" s="24"/>
      <c r="E419" s="6"/>
    </row>
    <row r="420" spans="2:5" s="5" customFormat="1" x14ac:dyDescent="0.25">
      <c r="B420" s="13"/>
      <c r="C420" s="24"/>
      <c r="E420" s="6"/>
    </row>
    <row r="421" spans="2:5" s="5" customFormat="1" x14ac:dyDescent="0.25">
      <c r="B421" s="13"/>
      <c r="C421" s="24"/>
      <c r="E421" s="6"/>
    </row>
    <row r="422" spans="2:5" s="5" customFormat="1" x14ac:dyDescent="0.25">
      <c r="B422" s="13"/>
      <c r="C422" s="24"/>
      <c r="E422" s="6"/>
    </row>
    <row r="423" spans="2:5" s="5" customFormat="1" x14ac:dyDescent="0.25">
      <c r="B423" s="13"/>
      <c r="C423" s="24"/>
      <c r="E423" s="6"/>
    </row>
    <row r="424" spans="2:5" s="5" customFormat="1" x14ac:dyDescent="0.25">
      <c r="B424" s="13"/>
      <c r="C424" s="24"/>
      <c r="E424" s="6"/>
    </row>
    <row r="425" spans="2:5" s="5" customFormat="1" x14ac:dyDescent="0.25">
      <c r="B425" s="13"/>
      <c r="C425" s="24"/>
      <c r="E425" s="6"/>
    </row>
    <row r="426" spans="2:5" s="5" customFormat="1" x14ac:dyDescent="0.25">
      <c r="B426" s="13"/>
      <c r="C426" s="24"/>
      <c r="E426" s="6"/>
    </row>
    <row r="427" spans="2:5" s="5" customFormat="1" x14ac:dyDescent="0.25">
      <c r="B427" s="13"/>
      <c r="C427" s="24"/>
      <c r="E427" s="6"/>
    </row>
    <row r="428" spans="2:5" s="5" customFormat="1" x14ac:dyDescent="0.25">
      <c r="B428" s="13"/>
      <c r="C428" s="24"/>
      <c r="E428" s="6"/>
    </row>
    <row r="429" spans="2:5" s="5" customFormat="1" x14ac:dyDescent="0.25">
      <c r="B429" s="13"/>
      <c r="C429" s="24"/>
      <c r="E429" s="6"/>
    </row>
    <row r="430" spans="2:5" s="5" customFormat="1" x14ac:dyDescent="0.25">
      <c r="B430" s="13"/>
      <c r="C430" s="24"/>
      <c r="E430" s="6"/>
    </row>
    <row r="431" spans="2:5" s="5" customFormat="1" x14ac:dyDescent="0.25">
      <c r="B431" s="13"/>
      <c r="C431" s="24"/>
      <c r="E431" s="6"/>
    </row>
    <row r="432" spans="2:5" s="5" customFormat="1" x14ac:dyDescent="0.25">
      <c r="B432" s="13"/>
      <c r="C432" s="24"/>
      <c r="E432" s="6"/>
    </row>
    <row r="433" spans="2:5" s="5" customFormat="1" x14ac:dyDescent="0.25">
      <c r="B433" s="13"/>
      <c r="C433" s="24"/>
      <c r="E433" s="6"/>
    </row>
    <row r="434" spans="2:5" s="5" customFormat="1" x14ac:dyDescent="0.25">
      <c r="B434" s="13"/>
      <c r="C434" s="24"/>
      <c r="E434" s="6"/>
    </row>
    <row r="435" spans="2:5" s="5" customFormat="1" x14ac:dyDescent="0.25">
      <c r="B435" s="13"/>
      <c r="C435" s="24"/>
      <c r="E435" s="6"/>
    </row>
    <row r="436" spans="2:5" s="5" customFormat="1" x14ac:dyDescent="0.25">
      <c r="B436" s="13"/>
      <c r="C436" s="24"/>
      <c r="E436" s="6"/>
    </row>
    <row r="437" spans="2:5" s="5" customFormat="1" x14ac:dyDescent="0.25">
      <c r="B437" s="13"/>
      <c r="C437" s="24"/>
      <c r="E437" s="6"/>
    </row>
    <row r="438" spans="2:5" s="5" customFormat="1" x14ac:dyDescent="0.25">
      <c r="B438" s="13"/>
      <c r="C438" s="24"/>
      <c r="E438" s="6"/>
    </row>
    <row r="439" spans="2:5" s="5" customFormat="1" x14ac:dyDescent="0.25">
      <c r="B439" s="13"/>
      <c r="C439" s="24"/>
      <c r="E439" s="6"/>
    </row>
    <row r="440" spans="2:5" s="5" customFormat="1" x14ac:dyDescent="0.25">
      <c r="B440" s="13"/>
      <c r="C440" s="24"/>
      <c r="E440" s="6"/>
    </row>
    <row r="441" spans="2:5" s="5" customFormat="1" x14ac:dyDescent="0.25">
      <c r="B441" s="13"/>
      <c r="C441" s="24"/>
      <c r="E441" s="6"/>
    </row>
    <row r="442" spans="2:5" s="5" customFormat="1" x14ac:dyDescent="0.25">
      <c r="B442" s="13"/>
      <c r="C442" s="24"/>
      <c r="E442" s="6"/>
    </row>
    <row r="443" spans="2:5" s="5" customFormat="1" x14ac:dyDescent="0.25">
      <c r="B443" s="13"/>
      <c r="C443" s="24"/>
      <c r="E443" s="6"/>
    </row>
    <row r="444" spans="2:5" s="5" customFormat="1" x14ac:dyDescent="0.25">
      <c r="B444" s="13"/>
      <c r="C444" s="24"/>
      <c r="E444" s="6"/>
    </row>
    <row r="445" spans="2:5" s="5" customFormat="1" x14ac:dyDescent="0.25">
      <c r="B445" s="13"/>
      <c r="C445" s="24"/>
      <c r="E445" s="6"/>
    </row>
    <row r="446" spans="2:5" s="5" customFormat="1" x14ac:dyDescent="0.25">
      <c r="B446" s="13"/>
      <c r="C446" s="24"/>
      <c r="E446" s="6"/>
    </row>
    <row r="447" spans="2:5" s="5" customFormat="1" x14ac:dyDescent="0.25">
      <c r="B447" s="13"/>
      <c r="C447" s="24"/>
      <c r="E447" s="6"/>
    </row>
    <row r="448" spans="2:5" s="5" customFormat="1" x14ac:dyDescent="0.25">
      <c r="B448" s="13"/>
      <c r="C448" s="24"/>
      <c r="E448" s="6"/>
    </row>
    <row r="449" spans="2:5" s="5" customFormat="1" x14ac:dyDescent="0.25">
      <c r="B449" s="13"/>
      <c r="C449" s="24"/>
      <c r="E449" s="6"/>
    </row>
    <row r="450" spans="2:5" s="5" customFormat="1" x14ac:dyDescent="0.25">
      <c r="B450" s="13"/>
      <c r="C450" s="24"/>
      <c r="E450" s="6"/>
    </row>
    <row r="451" spans="2:5" s="5" customFormat="1" x14ac:dyDescent="0.25">
      <c r="B451" s="13"/>
      <c r="C451" s="24"/>
      <c r="E451" s="6"/>
    </row>
    <row r="452" spans="2:5" s="5" customFormat="1" x14ac:dyDescent="0.25">
      <c r="B452" s="13"/>
      <c r="C452" s="24"/>
      <c r="E452" s="6"/>
    </row>
    <row r="453" spans="2:5" s="5" customFormat="1" x14ac:dyDescent="0.25">
      <c r="B453" s="13"/>
      <c r="C453" s="24"/>
      <c r="E453" s="6"/>
    </row>
    <row r="454" spans="2:5" s="5" customFormat="1" x14ac:dyDescent="0.25">
      <c r="B454" s="13"/>
      <c r="C454" s="24"/>
      <c r="E454" s="6"/>
    </row>
    <row r="455" spans="2:5" s="5" customFormat="1" x14ac:dyDescent="0.25">
      <c r="B455" s="13"/>
      <c r="C455" s="24"/>
      <c r="E455" s="6"/>
    </row>
    <row r="456" spans="2:5" s="5" customFormat="1" x14ac:dyDescent="0.25">
      <c r="B456" s="13"/>
      <c r="C456" s="24"/>
      <c r="E456" s="6"/>
    </row>
    <row r="457" spans="2:5" s="5" customFormat="1" x14ac:dyDescent="0.25">
      <c r="B457" s="13"/>
      <c r="C457" s="24"/>
      <c r="E457" s="6"/>
    </row>
    <row r="458" spans="2:5" s="5" customFormat="1" x14ac:dyDescent="0.25">
      <c r="B458" s="13"/>
      <c r="C458" s="24"/>
      <c r="E458" s="6"/>
    </row>
    <row r="459" spans="2:5" s="5" customFormat="1" x14ac:dyDescent="0.25">
      <c r="B459" s="13"/>
      <c r="C459" s="24"/>
      <c r="E459" s="6"/>
    </row>
    <row r="460" spans="2:5" s="5" customFormat="1" x14ac:dyDescent="0.25">
      <c r="B460" s="13"/>
      <c r="C460" s="24"/>
      <c r="E460" s="6"/>
    </row>
    <row r="461" spans="2:5" s="5" customFormat="1" x14ac:dyDescent="0.25">
      <c r="B461" s="13"/>
      <c r="C461" s="24"/>
      <c r="E461" s="6"/>
    </row>
    <row r="462" spans="2:5" s="5" customFormat="1" x14ac:dyDescent="0.25">
      <c r="B462" s="13"/>
      <c r="C462" s="24"/>
      <c r="E462" s="6"/>
    </row>
    <row r="463" spans="2:5" s="5" customFormat="1" x14ac:dyDescent="0.25">
      <c r="B463" s="13"/>
      <c r="C463" s="24"/>
      <c r="E463" s="6"/>
    </row>
    <row r="464" spans="2:5" s="5" customFormat="1" x14ac:dyDescent="0.25">
      <c r="B464" s="13"/>
      <c r="C464" s="24"/>
      <c r="E464" s="6"/>
    </row>
    <row r="465" spans="2:5" s="5" customFormat="1" x14ac:dyDescent="0.25">
      <c r="B465" s="13"/>
      <c r="C465" s="24"/>
      <c r="E465" s="6"/>
    </row>
    <row r="466" spans="2:5" s="5" customFormat="1" x14ac:dyDescent="0.25">
      <c r="B466" s="13"/>
      <c r="C466" s="24"/>
      <c r="E466" s="6"/>
    </row>
    <row r="467" spans="2:5" s="5" customFormat="1" x14ac:dyDescent="0.25">
      <c r="B467" s="13"/>
      <c r="C467" s="24"/>
      <c r="E467" s="6"/>
    </row>
    <row r="468" spans="2:5" s="5" customFormat="1" x14ac:dyDescent="0.25">
      <c r="B468" s="13"/>
      <c r="C468" s="24"/>
      <c r="E468" s="6"/>
    </row>
    <row r="469" spans="2:5" s="5" customFormat="1" x14ac:dyDescent="0.25">
      <c r="B469" s="13"/>
      <c r="C469" s="24"/>
      <c r="E469" s="6"/>
    </row>
    <row r="470" spans="2:5" s="5" customFormat="1" x14ac:dyDescent="0.25">
      <c r="B470" s="13"/>
      <c r="C470" s="24"/>
      <c r="E470" s="6"/>
    </row>
    <row r="471" spans="2:5" s="5" customFormat="1" x14ac:dyDescent="0.25">
      <c r="B471" s="13"/>
      <c r="C471" s="24"/>
      <c r="E471" s="6"/>
    </row>
    <row r="472" spans="2:5" s="5" customFormat="1" x14ac:dyDescent="0.25">
      <c r="B472" s="13"/>
      <c r="C472" s="24"/>
      <c r="E472" s="6"/>
    </row>
    <row r="473" spans="2:5" s="5" customFormat="1" x14ac:dyDescent="0.25">
      <c r="B473" s="13"/>
      <c r="C473" s="24"/>
      <c r="E473" s="6"/>
    </row>
    <row r="474" spans="2:5" s="5" customFormat="1" x14ac:dyDescent="0.25">
      <c r="B474" s="13"/>
      <c r="C474" s="24"/>
      <c r="E474" s="6"/>
    </row>
    <row r="475" spans="2:5" s="5" customFormat="1" x14ac:dyDescent="0.25">
      <c r="B475" s="13"/>
      <c r="C475" s="24"/>
      <c r="E475" s="6"/>
    </row>
    <row r="476" spans="2:5" s="5" customFormat="1" x14ac:dyDescent="0.25">
      <c r="B476" s="13"/>
      <c r="C476" s="24"/>
      <c r="E476" s="6"/>
    </row>
    <row r="477" spans="2:5" s="5" customFormat="1" x14ac:dyDescent="0.25">
      <c r="B477" s="13"/>
      <c r="C477" s="24"/>
      <c r="E477" s="6"/>
    </row>
    <row r="478" spans="2:5" s="5" customFormat="1" x14ac:dyDescent="0.25">
      <c r="B478" s="13"/>
      <c r="C478" s="24"/>
      <c r="E478" s="6"/>
    </row>
    <row r="479" spans="2:5" s="5" customFormat="1" x14ac:dyDescent="0.25">
      <c r="B479" s="13"/>
      <c r="C479" s="24"/>
      <c r="E479" s="6"/>
    </row>
    <row r="480" spans="2:5" s="5" customFormat="1" x14ac:dyDescent="0.25">
      <c r="E480" s="6"/>
    </row>
    <row r="481" spans="5:5" s="5" customFormat="1" x14ac:dyDescent="0.25">
      <c r="E481" s="6"/>
    </row>
    <row r="482" spans="5:5" s="5" customFormat="1" x14ac:dyDescent="0.25">
      <c r="E482" s="6"/>
    </row>
    <row r="483" spans="5:5" s="5" customFormat="1" x14ac:dyDescent="0.25">
      <c r="E483" s="6"/>
    </row>
    <row r="484" spans="5:5" s="5" customFormat="1" x14ac:dyDescent="0.25">
      <c r="E484" s="6"/>
    </row>
    <row r="485" spans="5:5" s="5" customFormat="1" x14ac:dyDescent="0.25">
      <c r="E485" s="6"/>
    </row>
    <row r="486" spans="5:5" s="5" customFormat="1" x14ac:dyDescent="0.25">
      <c r="E486" s="6"/>
    </row>
    <row r="487" spans="5:5" s="5" customFormat="1" x14ac:dyDescent="0.25">
      <c r="E487" s="6"/>
    </row>
    <row r="488" spans="5:5" s="5" customFormat="1" x14ac:dyDescent="0.25">
      <c r="E488" s="6"/>
    </row>
    <row r="489" spans="5:5" s="5" customFormat="1" x14ac:dyDescent="0.25">
      <c r="E489" s="6"/>
    </row>
    <row r="490" spans="5:5" s="5" customFormat="1" x14ac:dyDescent="0.25">
      <c r="E490" s="6"/>
    </row>
    <row r="491" spans="5:5" s="5" customFormat="1" x14ac:dyDescent="0.25">
      <c r="E491" s="6"/>
    </row>
    <row r="492" spans="5:5" s="5" customFormat="1" x14ac:dyDescent="0.25">
      <c r="E492" s="6"/>
    </row>
    <row r="493" spans="5:5" s="5" customFormat="1" x14ac:dyDescent="0.25">
      <c r="E493" s="6"/>
    </row>
    <row r="494" spans="5:5" s="5" customFormat="1" x14ac:dyDescent="0.25">
      <c r="E494" s="6"/>
    </row>
    <row r="495" spans="5:5" s="5" customFormat="1" x14ac:dyDescent="0.25">
      <c r="E495" s="6"/>
    </row>
    <row r="496" spans="5:5" s="5" customFormat="1" x14ac:dyDescent="0.25">
      <c r="E496" s="6"/>
    </row>
    <row r="497" spans="5:5" s="5" customFormat="1" x14ac:dyDescent="0.25">
      <c r="E497" s="6"/>
    </row>
    <row r="498" spans="5:5" s="5" customFormat="1" x14ac:dyDescent="0.25">
      <c r="E498" s="6"/>
    </row>
    <row r="499" spans="5:5" s="5" customFormat="1" x14ac:dyDescent="0.25">
      <c r="E499" s="6"/>
    </row>
    <row r="500" spans="5:5" s="5" customFormat="1" x14ac:dyDescent="0.25">
      <c r="E500" s="6"/>
    </row>
    <row r="501" spans="5:5" s="5" customFormat="1" x14ac:dyDescent="0.25">
      <c r="E501" s="6"/>
    </row>
    <row r="502" spans="5:5" s="5" customFormat="1" x14ac:dyDescent="0.25">
      <c r="E502" s="6"/>
    </row>
    <row r="503" spans="5:5" s="5" customFormat="1" x14ac:dyDescent="0.25">
      <c r="E503" s="6"/>
    </row>
    <row r="504" spans="5:5" s="5" customFormat="1" x14ac:dyDescent="0.25">
      <c r="E504" s="6"/>
    </row>
    <row r="505" spans="5:5" s="5" customFormat="1" x14ac:dyDescent="0.25">
      <c r="E505" s="6"/>
    </row>
    <row r="506" spans="5:5" s="5" customFormat="1" x14ac:dyDescent="0.25">
      <c r="E506" s="6"/>
    </row>
    <row r="507" spans="5:5" s="5" customFormat="1" x14ac:dyDescent="0.25">
      <c r="E507" s="6"/>
    </row>
    <row r="508" spans="5:5" s="5" customFormat="1" x14ac:dyDescent="0.25">
      <c r="E508" s="6"/>
    </row>
    <row r="509" spans="5:5" s="5" customFormat="1" x14ac:dyDescent="0.25">
      <c r="E509" s="6"/>
    </row>
    <row r="510" spans="5:5" s="5" customFormat="1" x14ac:dyDescent="0.25">
      <c r="E510" s="6"/>
    </row>
    <row r="511" spans="5:5" s="5" customFormat="1" x14ac:dyDescent="0.25">
      <c r="E511" s="6"/>
    </row>
    <row r="512" spans="5:5" s="5" customFormat="1" x14ac:dyDescent="0.25">
      <c r="E512" s="6"/>
    </row>
    <row r="513" spans="4:7" s="5" customFormat="1" x14ac:dyDescent="0.25">
      <c r="E513" s="6"/>
    </row>
    <row r="514" spans="4:7" x14ac:dyDescent="0.25">
      <c r="D514" s="5"/>
      <c r="E514" s="6"/>
      <c r="F514" s="5"/>
      <c r="G514" s="5"/>
    </row>
    <row r="515" spans="4:7" x14ac:dyDescent="0.25">
      <c r="D515" s="5"/>
      <c r="E515" s="6"/>
      <c r="F515" s="5"/>
      <c r="G515" s="5"/>
    </row>
    <row r="516" spans="4:7" x14ac:dyDescent="0.25">
      <c r="D516" s="5"/>
      <c r="E516" s="6"/>
      <c r="F516" s="5"/>
      <c r="G516" s="5"/>
    </row>
    <row r="517" spans="4:7" x14ac:dyDescent="0.25">
      <c r="D517" s="5"/>
      <c r="E517" s="6"/>
      <c r="F517" s="5"/>
      <c r="G517" s="5"/>
    </row>
    <row r="518" spans="4:7" x14ac:dyDescent="0.25">
      <c r="D518" s="5"/>
      <c r="E518" s="6"/>
      <c r="F518" s="5"/>
      <c r="G518" s="5"/>
    </row>
    <row r="519" spans="4:7" x14ac:dyDescent="0.25">
      <c r="D519" s="5"/>
      <c r="E519" s="6"/>
      <c r="F519" s="5"/>
      <c r="G519" s="5"/>
    </row>
    <row r="520" spans="4:7" x14ac:dyDescent="0.25">
      <c r="D520" s="5"/>
      <c r="E520" s="5"/>
      <c r="F520" s="5"/>
      <c r="G520" s="5"/>
    </row>
    <row r="521" spans="4:7" x14ac:dyDescent="0.25">
      <c r="D521" s="5"/>
      <c r="E521" s="5"/>
      <c r="F521" s="5"/>
      <c r="G521" s="5"/>
    </row>
    <row r="522" spans="4:7" x14ac:dyDescent="0.25">
      <c r="D522" s="5"/>
      <c r="E522" s="5"/>
      <c r="F522" s="5"/>
      <c r="G522" s="5"/>
    </row>
    <row r="523" spans="4:7" x14ac:dyDescent="0.25">
      <c r="D523" s="5"/>
      <c r="E523" s="5"/>
      <c r="F523" s="5"/>
      <c r="G523" s="5"/>
    </row>
    <row r="524" spans="4:7" x14ac:dyDescent="0.25">
      <c r="D524" s="5"/>
      <c r="E524" s="5"/>
      <c r="F524" s="5"/>
      <c r="G524" s="5"/>
    </row>
    <row r="525" spans="4:7" x14ac:dyDescent="0.25">
      <c r="D525" s="5"/>
      <c r="E525" s="5"/>
      <c r="F525" s="5"/>
      <c r="G525" s="5"/>
    </row>
  </sheetData>
  <mergeCells count="11">
    <mergeCell ref="Q7:T7"/>
    <mergeCell ref="O18:O19"/>
    <mergeCell ref="P18:P19"/>
    <mergeCell ref="Q18:T18"/>
    <mergeCell ref="O28:P28"/>
    <mergeCell ref="O29:P29"/>
    <mergeCell ref="O30:P30"/>
    <mergeCell ref="B2:E2"/>
    <mergeCell ref="K2:L2"/>
    <mergeCell ref="O7:O8"/>
    <mergeCell ref="P7:P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8"/>
  <sheetViews>
    <sheetView workbookViewId="0">
      <selection activeCell="M11" sqref="M11"/>
    </sheetView>
  </sheetViews>
  <sheetFormatPr defaultRowHeight="15" x14ac:dyDescent="0.25"/>
  <cols>
    <col min="3" max="3" width="13.28515625" bestFit="1" customWidth="1"/>
    <col min="4" max="4" width="14.42578125" customWidth="1"/>
    <col min="6" max="6" width="25.140625" bestFit="1" customWidth="1"/>
    <col min="7" max="8" width="9.7109375" bestFit="1" customWidth="1"/>
    <col min="9" max="9" width="9" bestFit="1" customWidth="1"/>
    <col min="10" max="10" width="9" customWidth="1"/>
    <col min="11" max="11" width="13.28515625" bestFit="1" customWidth="1"/>
    <col min="13" max="13" width="13.85546875" bestFit="1" customWidth="1"/>
    <col min="14" max="14" width="12.7109375" bestFit="1" customWidth="1"/>
    <col min="15" max="15" width="12.85546875" customWidth="1"/>
  </cols>
  <sheetData>
    <row r="2" spans="2:16" ht="63" thickBot="1" x14ac:dyDescent="0.3">
      <c r="B2" s="276" t="s">
        <v>78</v>
      </c>
      <c r="C2" s="277"/>
      <c r="D2" s="58" t="s">
        <v>77</v>
      </c>
      <c r="H2" s="282"/>
      <c r="I2" s="282"/>
      <c r="J2" s="68"/>
      <c r="K2" s="52"/>
      <c r="L2" s="280" t="s">
        <v>80</v>
      </c>
      <c r="M2" s="280"/>
      <c r="N2" s="61" t="s">
        <v>79</v>
      </c>
      <c r="O2" s="62" t="s">
        <v>81</v>
      </c>
    </row>
    <row r="3" spans="2:16" ht="15.75" thickBot="1" x14ac:dyDescent="0.3">
      <c r="B3" s="278"/>
      <c r="C3" s="279"/>
      <c r="D3" s="60">
        <v>280</v>
      </c>
      <c r="J3" s="68"/>
      <c r="K3" s="63">
        <v>30</v>
      </c>
      <c r="L3" s="281"/>
      <c r="M3" s="281"/>
      <c r="N3" s="64">
        <v>1000</v>
      </c>
      <c r="O3" s="65">
        <v>200</v>
      </c>
    </row>
    <row r="4" spans="2:16" ht="15.75" thickBot="1" x14ac:dyDescent="0.3">
      <c r="B4" s="52" t="s">
        <v>65</v>
      </c>
      <c r="C4" s="53" t="s">
        <v>76</v>
      </c>
      <c r="D4" s="54" t="s">
        <v>68</v>
      </c>
      <c r="F4" s="43"/>
      <c r="G4" s="48" t="s">
        <v>72</v>
      </c>
      <c r="H4" s="49" t="s">
        <v>66</v>
      </c>
      <c r="I4" s="50" t="s">
        <v>67</v>
      </c>
      <c r="J4" s="68"/>
      <c r="K4" s="54" t="s">
        <v>75</v>
      </c>
      <c r="L4" s="41" t="s">
        <v>65</v>
      </c>
      <c r="M4" s="54" t="s">
        <v>76</v>
      </c>
      <c r="N4" s="41" t="s">
        <v>68</v>
      </c>
      <c r="O4" s="67">
        <f>N3/$K$3</f>
        <v>33.333333333333336</v>
      </c>
    </row>
    <row r="5" spans="2:16" ht="15" customHeight="1" x14ac:dyDescent="0.25">
      <c r="B5" s="39">
        <v>4.1666666666666664E-2</v>
      </c>
      <c r="C5" s="54">
        <v>0</v>
      </c>
      <c r="D5" s="56">
        <f t="shared" ref="D5:D28" si="0">(C5/$D$3)*100</f>
        <v>0</v>
      </c>
      <c r="F5" s="47" t="s">
        <v>71</v>
      </c>
      <c r="G5" s="5" t="s">
        <v>83</v>
      </c>
      <c r="H5" s="5"/>
      <c r="I5" s="44" t="s">
        <v>73</v>
      </c>
      <c r="J5" s="68"/>
      <c r="K5" s="54">
        <v>0</v>
      </c>
      <c r="L5" s="39">
        <v>4.1666666666666664E-2</v>
      </c>
      <c r="M5" s="56">
        <v>0</v>
      </c>
      <c r="N5" s="66">
        <f t="shared" ref="N5:N28" si="1">(M5/$D$3)*100</f>
        <v>0</v>
      </c>
      <c r="O5" s="283" t="s">
        <v>82</v>
      </c>
      <c r="P5" s="59"/>
    </row>
    <row r="6" spans="2:16" ht="15.75" thickBot="1" x14ac:dyDescent="0.3">
      <c r="B6" s="39">
        <v>8.3333333333333301E-2</v>
      </c>
      <c r="C6" s="54">
        <v>0</v>
      </c>
      <c r="D6" s="56">
        <f t="shared" si="0"/>
        <v>0</v>
      </c>
      <c r="F6" s="42"/>
      <c r="G6" s="45"/>
      <c r="H6" s="45"/>
      <c r="I6" s="46" t="s">
        <v>73</v>
      </c>
      <c r="J6" s="68"/>
      <c r="K6" s="54">
        <v>0</v>
      </c>
      <c r="L6" s="39">
        <v>8.3333333333333301E-2</v>
      </c>
      <c r="M6" s="56">
        <v>0</v>
      </c>
      <c r="N6" s="66">
        <f t="shared" si="1"/>
        <v>0</v>
      </c>
      <c r="O6" s="283"/>
      <c r="P6" s="59"/>
    </row>
    <row r="7" spans="2:16" x14ac:dyDescent="0.25">
      <c r="B7" s="39">
        <v>0.125</v>
      </c>
      <c r="C7" s="54">
        <v>0</v>
      </c>
      <c r="D7" s="56">
        <f t="shared" si="0"/>
        <v>0</v>
      </c>
      <c r="K7" s="54">
        <v>0</v>
      </c>
      <c r="L7" s="39">
        <v>0.125</v>
      </c>
      <c r="M7" s="56">
        <v>0</v>
      </c>
      <c r="N7" s="66">
        <f t="shared" si="1"/>
        <v>0</v>
      </c>
      <c r="O7" s="284"/>
      <c r="P7" s="59"/>
    </row>
    <row r="8" spans="2:16" x14ac:dyDescent="0.25">
      <c r="B8" s="39">
        <v>0.16666666666666699</v>
      </c>
      <c r="C8" s="54">
        <v>0</v>
      </c>
      <c r="D8" s="56">
        <f t="shared" si="0"/>
        <v>0</v>
      </c>
      <c r="K8" s="54">
        <v>0</v>
      </c>
      <c r="L8" s="39">
        <v>0.16666666666666699</v>
      </c>
      <c r="M8" s="56">
        <v>0</v>
      </c>
      <c r="N8" s="56">
        <f t="shared" si="1"/>
        <v>0</v>
      </c>
    </row>
    <row r="9" spans="2:16" x14ac:dyDescent="0.25">
      <c r="B9" s="39">
        <v>0.20833333333333301</v>
      </c>
      <c r="C9" s="54">
        <v>0</v>
      </c>
      <c r="D9" s="56">
        <f t="shared" si="0"/>
        <v>0</v>
      </c>
      <c r="K9" s="54">
        <v>0</v>
      </c>
      <c r="L9" s="39">
        <v>0.20833333333333301</v>
      </c>
      <c r="M9" s="56">
        <v>0</v>
      </c>
      <c r="N9" s="56">
        <f t="shared" si="1"/>
        <v>0</v>
      </c>
    </row>
    <row r="10" spans="2:16" x14ac:dyDescent="0.25">
      <c r="B10" s="39">
        <v>0.25</v>
      </c>
      <c r="C10" s="54">
        <v>280</v>
      </c>
      <c r="D10" s="56">
        <f t="shared" si="0"/>
        <v>100</v>
      </c>
      <c r="K10" s="54">
        <v>0</v>
      </c>
      <c r="L10" s="39">
        <v>0.25</v>
      </c>
      <c r="M10" s="56">
        <v>0</v>
      </c>
      <c r="N10" s="56">
        <f t="shared" si="1"/>
        <v>0</v>
      </c>
    </row>
    <row r="11" spans="2:16" x14ac:dyDescent="0.25">
      <c r="B11" s="39">
        <v>0.29166666666666702</v>
      </c>
      <c r="C11" s="54">
        <v>280</v>
      </c>
      <c r="D11" s="56">
        <f t="shared" si="0"/>
        <v>100</v>
      </c>
      <c r="K11" s="54">
        <v>1</v>
      </c>
      <c r="L11" s="39">
        <v>0.29166666666666702</v>
      </c>
      <c r="M11" s="56">
        <v>0</v>
      </c>
      <c r="N11" s="56">
        <f t="shared" si="1"/>
        <v>0</v>
      </c>
    </row>
    <row r="12" spans="2:16" x14ac:dyDescent="0.25">
      <c r="B12" s="39">
        <v>0.33333333333333298</v>
      </c>
      <c r="C12" s="54">
        <f t="shared" ref="C12:C13" si="2">$D$3</f>
        <v>280</v>
      </c>
      <c r="D12" s="56">
        <f t="shared" si="0"/>
        <v>100</v>
      </c>
      <c r="K12" s="54">
        <v>2</v>
      </c>
      <c r="L12" s="39">
        <v>0.33333333333333298</v>
      </c>
      <c r="M12" s="56">
        <v>0</v>
      </c>
      <c r="N12" s="56">
        <f t="shared" si="1"/>
        <v>0</v>
      </c>
    </row>
    <row r="13" spans="2:16" x14ac:dyDescent="0.25">
      <c r="B13" s="39">
        <v>0.375</v>
      </c>
      <c r="C13" s="54">
        <f t="shared" si="2"/>
        <v>280</v>
      </c>
      <c r="D13" s="56">
        <f t="shared" si="0"/>
        <v>100</v>
      </c>
      <c r="K13" s="54">
        <v>2</v>
      </c>
      <c r="L13" s="39">
        <v>0.375</v>
      </c>
      <c r="M13" s="56">
        <f t="shared" ref="M13:M18" si="3">IF(K13*$O$4&gt;200,K13*$O$4,$O$3)</f>
        <v>200</v>
      </c>
      <c r="N13" s="56">
        <f t="shared" si="1"/>
        <v>71.428571428571431</v>
      </c>
    </row>
    <row r="14" spans="2:16" x14ac:dyDescent="0.25">
      <c r="B14" s="39">
        <v>0.41666666666666702</v>
      </c>
      <c r="C14" s="54">
        <f>$D$3</f>
        <v>280</v>
      </c>
      <c r="D14" s="56">
        <f t="shared" si="0"/>
        <v>100</v>
      </c>
      <c r="K14" s="54">
        <v>4</v>
      </c>
      <c r="L14" s="39">
        <v>0.41666666666666702</v>
      </c>
      <c r="M14" s="56">
        <f t="shared" si="3"/>
        <v>200</v>
      </c>
      <c r="N14" s="56">
        <f t="shared" si="1"/>
        <v>71.428571428571431</v>
      </c>
    </row>
    <row r="15" spans="2:16" x14ac:dyDescent="0.25">
      <c r="B15" s="39">
        <v>0.45833333333333298</v>
      </c>
      <c r="C15" s="54">
        <f t="shared" ref="C15:C25" si="4">$D$3</f>
        <v>280</v>
      </c>
      <c r="D15" s="56">
        <f t="shared" si="0"/>
        <v>100</v>
      </c>
      <c r="K15" s="54">
        <v>4</v>
      </c>
      <c r="L15" s="39">
        <v>0.45833333333333298</v>
      </c>
      <c r="M15" s="56">
        <f t="shared" si="3"/>
        <v>200</v>
      </c>
      <c r="N15" s="56">
        <f t="shared" si="1"/>
        <v>71.428571428571431</v>
      </c>
    </row>
    <row r="16" spans="2:16" x14ac:dyDescent="0.25">
      <c r="B16" s="39">
        <v>0.5</v>
      </c>
      <c r="C16" s="54">
        <f t="shared" si="4"/>
        <v>280</v>
      </c>
      <c r="D16" s="56">
        <f t="shared" si="0"/>
        <v>100</v>
      </c>
      <c r="K16" s="54">
        <v>15</v>
      </c>
      <c r="L16" s="39">
        <v>0.5</v>
      </c>
      <c r="M16" s="56">
        <f t="shared" si="3"/>
        <v>500.00000000000006</v>
      </c>
      <c r="N16" s="56">
        <f t="shared" si="1"/>
        <v>178.57142857142858</v>
      </c>
    </row>
    <row r="17" spans="2:14" x14ac:dyDescent="0.25">
      <c r="B17" s="39">
        <v>0.54166666666666696</v>
      </c>
      <c r="C17" s="54">
        <f t="shared" si="4"/>
        <v>280</v>
      </c>
      <c r="D17" s="56">
        <f t="shared" si="0"/>
        <v>100</v>
      </c>
      <c r="K17" s="54">
        <v>30</v>
      </c>
      <c r="L17" s="39">
        <v>0.54166666666666696</v>
      </c>
      <c r="M17" s="56">
        <f t="shared" si="3"/>
        <v>1000.0000000000001</v>
      </c>
      <c r="N17" s="56">
        <f t="shared" si="1"/>
        <v>357.14285714285717</v>
      </c>
    </row>
    <row r="18" spans="2:14" x14ac:dyDescent="0.25">
      <c r="B18" s="39">
        <v>0.58333333333333304</v>
      </c>
      <c r="C18" s="54">
        <f t="shared" si="4"/>
        <v>280</v>
      </c>
      <c r="D18" s="56">
        <f t="shared" si="0"/>
        <v>100</v>
      </c>
      <c r="K18" s="54">
        <v>20</v>
      </c>
      <c r="L18" s="39">
        <v>0.58333333333333304</v>
      </c>
      <c r="M18" s="56">
        <f t="shared" si="3"/>
        <v>666.66666666666674</v>
      </c>
      <c r="N18" s="56">
        <f t="shared" si="1"/>
        <v>238.09523809523813</v>
      </c>
    </row>
    <row r="19" spans="2:14" x14ac:dyDescent="0.25">
      <c r="B19" s="39">
        <v>0.625</v>
      </c>
      <c r="C19" s="54">
        <f t="shared" si="4"/>
        <v>280</v>
      </c>
      <c r="D19" s="56">
        <f t="shared" si="0"/>
        <v>100</v>
      </c>
      <c r="K19" s="54">
        <v>1</v>
      </c>
      <c r="L19" s="39">
        <v>0.625</v>
      </c>
      <c r="M19" s="56">
        <v>0</v>
      </c>
      <c r="N19" s="56">
        <f t="shared" si="1"/>
        <v>0</v>
      </c>
    </row>
    <row r="20" spans="2:14" x14ac:dyDescent="0.25">
      <c r="B20" s="39">
        <v>0.66666666666666696</v>
      </c>
      <c r="C20" s="54">
        <f t="shared" si="4"/>
        <v>280</v>
      </c>
      <c r="D20" s="56">
        <f t="shared" si="0"/>
        <v>100</v>
      </c>
      <c r="K20" s="54">
        <v>1</v>
      </c>
      <c r="L20" s="39">
        <v>0.66666666666666696</v>
      </c>
      <c r="M20" s="56">
        <v>0</v>
      </c>
      <c r="N20" s="56">
        <f t="shared" si="1"/>
        <v>0</v>
      </c>
    </row>
    <row r="21" spans="2:14" x14ac:dyDescent="0.25">
      <c r="B21" s="39">
        <v>0.70833333333333304</v>
      </c>
      <c r="C21" s="54">
        <f t="shared" si="4"/>
        <v>280</v>
      </c>
      <c r="D21" s="56">
        <f t="shared" si="0"/>
        <v>100</v>
      </c>
      <c r="K21" s="54">
        <v>1</v>
      </c>
      <c r="L21" s="39">
        <v>0.70833333333333304</v>
      </c>
      <c r="M21" s="56">
        <v>0</v>
      </c>
      <c r="N21" s="56">
        <f t="shared" si="1"/>
        <v>0</v>
      </c>
    </row>
    <row r="22" spans="2:14" x14ac:dyDescent="0.25">
      <c r="B22" s="39">
        <v>0.75</v>
      </c>
      <c r="C22" s="54">
        <f t="shared" si="4"/>
        <v>280</v>
      </c>
      <c r="D22" s="56">
        <f t="shared" si="0"/>
        <v>100</v>
      </c>
      <c r="K22" s="54">
        <v>2</v>
      </c>
      <c r="L22" s="39">
        <v>0.75</v>
      </c>
      <c r="M22" s="56">
        <f t="shared" ref="M22:M28" si="5">IF(K22*$O$4&gt;200,K22*$O$4,$O$3)</f>
        <v>200</v>
      </c>
      <c r="N22" s="56">
        <f t="shared" si="1"/>
        <v>71.428571428571431</v>
      </c>
    </row>
    <row r="23" spans="2:14" x14ac:dyDescent="0.25">
      <c r="B23" s="39">
        <v>0.79166666666666696</v>
      </c>
      <c r="C23" s="54">
        <f t="shared" si="4"/>
        <v>280</v>
      </c>
      <c r="D23" s="56">
        <f t="shared" si="0"/>
        <v>100</v>
      </c>
      <c r="K23" s="54">
        <v>8</v>
      </c>
      <c r="L23" s="39">
        <v>0.79166666666666696</v>
      </c>
      <c r="M23" s="56">
        <f t="shared" si="5"/>
        <v>266.66666666666669</v>
      </c>
      <c r="N23" s="56">
        <f t="shared" si="1"/>
        <v>95.238095238095241</v>
      </c>
    </row>
    <row r="24" spans="2:14" x14ac:dyDescent="0.25">
      <c r="B24" s="39">
        <v>0.83333333333333304</v>
      </c>
      <c r="C24" s="54">
        <f t="shared" si="4"/>
        <v>280</v>
      </c>
      <c r="D24" s="56">
        <f t="shared" si="0"/>
        <v>100</v>
      </c>
      <c r="K24" s="54">
        <v>25</v>
      </c>
      <c r="L24" s="39">
        <v>0.83333333333333304</v>
      </c>
      <c r="M24" s="56">
        <f t="shared" si="5"/>
        <v>833.33333333333337</v>
      </c>
      <c r="N24" s="56">
        <f t="shared" si="1"/>
        <v>297.61904761904765</v>
      </c>
    </row>
    <row r="25" spans="2:14" x14ac:dyDescent="0.25">
      <c r="B25" s="39">
        <v>0.875</v>
      </c>
      <c r="C25" s="54">
        <f t="shared" si="4"/>
        <v>280</v>
      </c>
      <c r="D25" s="56">
        <f t="shared" si="0"/>
        <v>100</v>
      </c>
      <c r="K25" s="54">
        <v>25</v>
      </c>
      <c r="L25" s="39">
        <v>0.875</v>
      </c>
      <c r="M25" s="56">
        <f t="shared" si="5"/>
        <v>833.33333333333337</v>
      </c>
      <c r="N25" s="56">
        <f t="shared" si="1"/>
        <v>297.61904761904765</v>
      </c>
    </row>
    <row r="26" spans="2:14" x14ac:dyDescent="0.25">
      <c r="B26" s="39">
        <v>0.91666666666666696</v>
      </c>
      <c r="C26" s="54">
        <v>0</v>
      </c>
      <c r="D26" s="56">
        <f t="shared" si="0"/>
        <v>0</v>
      </c>
      <c r="K26" s="54">
        <v>15</v>
      </c>
      <c r="L26" s="39">
        <v>0.91666666666666696</v>
      </c>
      <c r="M26" s="56">
        <f t="shared" si="5"/>
        <v>500.00000000000006</v>
      </c>
      <c r="N26" s="56">
        <f t="shared" si="1"/>
        <v>178.57142857142858</v>
      </c>
    </row>
    <row r="27" spans="2:14" x14ac:dyDescent="0.25">
      <c r="B27" s="39">
        <v>0.95833333333333304</v>
      </c>
      <c r="C27" s="54">
        <v>0</v>
      </c>
      <c r="D27" s="56">
        <f t="shared" si="0"/>
        <v>0</v>
      </c>
      <c r="K27" s="54">
        <v>8</v>
      </c>
      <c r="L27" s="39">
        <v>0.95833333333333304</v>
      </c>
      <c r="M27" s="56">
        <f t="shared" si="5"/>
        <v>266.66666666666669</v>
      </c>
      <c r="N27" s="56">
        <f t="shared" si="1"/>
        <v>95.238095238095241</v>
      </c>
    </row>
    <row r="28" spans="2:14" x14ac:dyDescent="0.25">
      <c r="B28" s="40">
        <v>1</v>
      </c>
      <c r="C28" s="55">
        <v>0</v>
      </c>
      <c r="D28" s="57">
        <f t="shared" si="0"/>
        <v>0</v>
      </c>
      <c r="K28" s="55">
        <v>0</v>
      </c>
      <c r="L28" s="40">
        <v>1</v>
      </c>
      <c r="M28" s="57">
        <f t="shared" si="5"/>
        <v>200</v>
      </c>
      <c r="N28" s="57">
        <f t="shared" si="1"/>
        <v>71.428571428571431</v>
      </c>
    </row>
  </sheetData>
  <mergeCells count="4">
    <mergeCell ref="B2:C3"/>
    <mergeCell ref="L2:M3"/>
    <mergeCell ref="H2:I2"/>
    <mergeCell ref="O5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Z362"/>
  <sheetViews>
    <sheetView topLeftCell="D345" zoomScaleNormal="100" workbookViewId="0">
      <selection activeCell="I341" sqref="I341"/>
    </sheetView>
  </sheetViews>
  <sheetFormatPr defaultRowHeight="15" x14ac:dyDescent="0.25"/>
  <cols>
    <col min="1" max="1" width="13.5703125" style="70" customWidth="1"/>
    <col min="2" max="21" width="13.7109375" style="70" customWidth="1"/>
    <col min="22" max="22" width="13.85546875" style="70" customWidth="1"/>
    <col min="23" max="46" width="13.85546875" style="70" hidden="1" customWidth="1"/>
    <col min="47" max="88" width="13.85546875" style="70" customWidth="1"/>
    <col min="89" max="16384" width="9.140625" style="70"/>
  </cols>
  <sheetData>
    <row r="1" spans="1:33" ht="24.75" thickTop="1" thickBot="1" x14ac:dyDescent="0.3">
      <c r="A1" s="391" t="s">
        <v>85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392"/>
      <c r="U1" s="393"/>
      <c r="X1" s="70" t="s">
        <v>69</v>
      </c>
      <c r="Y1" s="70" t="s">
        <v>112</v>
      </c>
      <c r="Z1" s="70" t="s">
        <v>152</v>
      </c>
      <c r="AA1" s="90">
        <v>0</v>
      </c>
      <c r="AB1" s="70">
        <v>0</v>
      </c>
      <c r="AC1" s="70" t="s">
        <v>168</v>
      </c>
      <c r="AD1" s="178" t="s">
        <v>248</v>
      </c>
      <c r="AE1" s="179">
        <v>1</v>
      </c>
      <c r="AF1" s="179">
        <v>1</v>
      </c>
      <c r="AG1" s="70" t="s">
        <v>252</v>
      </c>
    </row>
    <row r="2" spans="1:33" ht="16.5" thickTop="1" thickBot="1" x14ac:dyDescent="0.3">
      <c r="A2" s="71"/>
      <c r="B2" s="71"/>
      <c r="C2" s="71"/>
      <c r="D2" s="71"/>
      <c r="E2" s="71"/>
      <c r="F2" s="71"/>
      <c r="G2" s="71"/>
      <c r="H2" s="71"/>
      <c r="I2" s="71"/>
      <c r="J2" s="71"/>
      <c r="X2" s="70" t="s">
        <v>70</v>
      </c>
      <c r="Y2" s="70" t="s">
        <v>113</v>
      </c>
      <c r="Z2" s="70" t="s">
        <v>153</v>
      </c>
      <c r="AA2" s="90">
        <v>5</v>
      </c>
      <c r="AB2" s="70">
        <v>1</v>
      </c>
      <c r="AC2" s="70" t="s">
        <v>169</v>
      </c>
      <c r="AD2" s="178" t="s">
        <v>220</v>
      </c>
      <c r="AE2" s="179">
        <v>0.9</v>
      </c>
      <c r="AF2" s="180">
        <v>0.9</v>
      </c>
      <c r="AG2" s="70" t="s">
        <v>170</v>
      </c>
    </row>
    <row r="3" spans="1:33" ht="20.25" thickTop="1" thickBot="1" x14ac:dyDescent="0.3">
      <c r="A3" s="296" t="s">
        <v>165</v>
      </c>
      <c r="B3" s="297"/>
      <c r="C3" s="297"/>
      <c r="D3" s="297"/>
      <c r="E3" s="297"/>
      <c r="F3" s="297"/>
      <c r="G3" s="297"/>
      <c r="H3" s="298"/>
      <c r="I3" s="72"/>
      <c r="J3" s="296" t="s">
        <v>122</v>
      </c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8"/>
      <c r="X3" s="70" t="s">
        <v>166</v>
      </c>
      <c r="Z3" s="70" t="s">
        <v>154</v>
      </c>
      <c r="AA3" s="90">
        <v>10</v>
      </c>
      <c r="AB3" s="70">
        <v>2</v>
      </c>
      <c r="AC3" s="70" t="s">
        <v>170</v>
      </c>
      <c r="AD3" s="178" t="s">
        <v>221</v>
      </c>
      <c r="AE3" s="179">
        <v>0.9</v>
      </c>
      <c r="AF3" s="180">
        <v>0.9</v>
      </c>
    </row>
    <row r="4" spans="1:33" ht="16.5" thickTop="1" thickBot="1" x14ac:dyDescent="0.3">
      <c r="A4" s="71"/>
      <c r="B4" s="71"/>
      <c r="C4" s="71"/>
      <c r="D4" s="71"/>
      <c r="E4" s="71"/>
      <c r="F4" s="71"/>
      <c r="G4" s="71"/>
      <c r="H4" s="71"/>
      <c r="I4" s="71"/>
      <c r="J4" s="71"/>
      <c r="Z4" s="70" t="s">
        <v>155</v>
      </c>
      <c r="AA4" s="90">
        <v>15</v>
      </c>
      <c r="AB4" s="70">
        <v>3</v>
      </c>
      <c r="AD4" s="178" t="s">
        <v>217</v>
      </c>
      <c r="AE4" s="179">
        <v>0.9</v>
      </c>
      <c r="AF4" s="180">
        <v>0.9</v>
      </c>
    </row>
    <row r="5" spans="1:33" ht="15.75" thickTop="1" x14ac:dyDescent="0.25">
      <c r="C5" s="409" t="s">
        <v>111</v>
      </c>
      <c r="D5" s="410"/>
      <c r="E5" s="410"/>
      <c r="F5" s="411"/>
      <c r="I5" s="72"/>
      <c r="J5" s="409" t="s">
        <v>84</v>
      </c>
      <c r="K5" s="416"/>
      <c r="L5" s="416"/>
      <c r="M5" s="419">
        <v>17</v>
      </c>
      <c r="O5" s="307" t="str">
        <f>"Perfil de Ocupação (n.º de ocupantes) - máx. de "&amp;M5</f>
        <v>Perfil de Ocupação (n.º de ocupantes) - máx. de 17</v>
      </c>
      <c r="P5" s="308"/>
      <c r="Q5" s="308"/>
      <c r="R5" s="408"/>
      <c r="S5" s="432" t="s">
        <v>115</v>
      </c>
      <c r="T5" s="433"/>
      <c r="U5" s="434"/>
      <c r="Z5" s="70" t="s">
        <v>156</v>
      </c>
      <c r="AA5" s="90">
        <v>20</v>
      </c>
      <c r="AB5" s="70">
        <v>4</v>
      </c>
      <c r="AD5" s="178" t="s">
        <v>223</v>
      </c>
      <c r="AE5" s="179">
        <v>1</v>
      </c>
      <c r="AF5" s="180">
        <v>1</v>
      </c>
    </row>
    <row r="6" spans="1:33" ht="30.75" thickBot="1" x14ac:dyDescent="0.3">
      <c r="A6" s="69"/>
      <c r="B6" s="69"/>
      <c r="C6" s="122"/>
      <c r="D6" s="89" t="s">
        <v>110</v>
      </c>
      <c r="E6" s="73" t="s">
        <v>66</v>
      </c>
      <c r="F6" s="74" t="s">
        <v>67</v>
      </c>
      <c r="H6" s="69"/>
      <c r="I6" s="69"/>
      <c r="J6" s="417"/>
      <c r="K6" s="418"/>
      <c r="L6" s="418"/>
      <c r="M6" s="420"/>
      <c r="O6" s="122"/>
      <c r="P6" s="89" t="s">
        <v>110</v>
      </c>
      <c r="Q6" s="73" t="s">
        <v>66</v>
      </c>
      <c r="R6" s="78" t="s">
        <v>67</v>
      </c>
      <c r="S6" s="94" t="s">
        <v>110</v>
      </c>
      <c r="T6" s="73" t="s">
        <v>66</v>
      </c>
      <c r="U6" s="74" t="s">
        <v>67</v>
      </c>
      <c r="Z6" s="70" t="s">
        <v>157</v>
      </c>
      <c r="AA6" s="90">
        <v>25</v>
      </c>
      <c r="AB6" s="70">
        <v>5</v>
      </c>
      <c r="AD6" s="70" t="s">
        <v>222</v>
      </c>
      <c r="AE6" s="179">
        <v>1</v>
      </c>
      <c r="AF6" s="180">
        <v>1</v>
      </c>
    </row>
    <row r="7" spans="1:33" ht="15.75" thickTop="1" x14ac:dyDescent="0.25">
      <c r="C7" s="75" t="s">
        <v>86</v>
      </c>
      <c r="D7" s="137" t="s">
        <v>261</v>
      </c>
      <c r="E7" s="137" t="s">
        <v>261</v>
      </c>
      <c r="F7" s="138" t="s">
        <v>261</v>
      </c>
      <c r="I7" s="72"/>
      <c r="O7" s="75" t="s">
        <v>86</v>
      </c>
      <c r="P7" s="137">
        <v>0</v>
      </c>
      <c r="Q7" s="137"/>
      <c r="R7" s="143"/>
      <c r="S7" s="131">
        <f t="shared" ref="S7:S30" si="0">IF($M$5="","-",ROUND(P7/$M$5*100,0))</f>
        <v>0</v>
      </c>
      <c r="T7" s="132">
        <f t="shared" ref="T7:T30" si="1">IF($M$5="","-",ROUND(Q7/$M$5*100,0))</f>
        <v>0</v>
      </c>
      <c r="U7" s="133">
        <f t="shared" ref="U7:U30" si="2">IF($M$5="","-",ROUND(R7/$M$5*100,0))</f>
        <v>0</v>
      </c>
      <c r="V7" s="501" t="s">
        <v>271</v>
      </c>
      <c r="Z7" s="70" t="s">
        <v>158</v>
      </c>
      <c r="AA7" s="90">
        <v>30</v>
      </c>
      <c r="AB7" s="70">
        <v>6</v>
      </c>
      <c r="AD7" s="178" t="s">
        <v>224</v>
      </c>
      <c r="AE7" s="179">
        <v>0.9</v>
      </c>
      <c r="AF7" s="180">
        <v>0.8</v>
      </c>
    </row>
    <row r="8" spans="1:33" x14ac:dyDescent="0.25">
      <c r="C8" s="75" t="s">
        <v>87</v>
      </c>
      <c r="D8" s="139" t="s">
        <v>261</v>
      </c>
      <c r="E8" s="139" t="s">
        <v>261</v>
      </c>
      <c r="F8" s="140" t="s">
        <v>261</v>
      </c>
      <c r="I8" s="72"/>
      <c r="O8" s="75" t="s">
        <v>87</v>
      </c>
      <c r="P8" s="139">
        <v>0</v>
      </c>
      <c r="Q8" s="139"/>
      <c r="R8" s="144"/>
      <c r="S8" s="131">
        <f t="shared" si="0"/>
        <v>0</v>
      </c>
      <c r="T8" s="132">
        <f t="shared" si="1"/>
        <v>0</v>
      </c>
      <c r="U8" s="133">
        <f t="shared" si="2"/>
        <v>0</v>
      </c>
      <c r="V8" s="502"/>
      <c r="Z8" s="70" t="s">
        <v>159</v>
      </c>
      <c r="AA8" s="90">
        <v>35</v>
      </c>
      <c r="AB8" s="70">
        <v>7</v>
      </c>
      <c r="AD8" s="178" t="s">
        <v>225</v>
      </c>
      <c r="AE8" s="179">
        <v>0.9</v>
      </c>
      <c r="AF8" s="180">
        <v>0.8</v>
      </c>
    </row>
    <row r="9" spans="1:33" x14ac:dyDescent="0.25">
      <c r="A9" s="71"/>
      <c r="B9" s="71"/>
      <c r="C9" s="75" t="s">
        <v>88</v>
      </c>
      <c r="D9" s="137" t="s">
        <v>261</v>
      </c>
      <c r="E9" s="137" t="s">
        <v>261</v>
      </c>
      <c r="F9" s="138" t="s">
        <v>261</v>
      </c>
      <c r="H9" s="71"/>
      <c r="I9" s="71"/>
      <c r="O9" s="75" t="s">
        <v>88</v>
      </c>
      <c r="P9" s="137">
        <v>0</v>
      </c>
      <c r="Q9" s="137"/>
      <c r="R9" s="143"/>
      <c r="S9" s="131">
        <f t="shared" si="0"/>
        <v>0</v>
      </c>
      <c r="T9" s="132">
        <f t="shared" si="1"/>
        <v>0</v>
      </c>
      <c r="U9" s="133">
        <f t="shared" si="2"/>
        <v>0</v>
      </c>
      <c r="V9" s="502"/>
      <c r="AA9" s="90">
        <v>40</v>
      </c>
      <c r="AB9" s="70">
        <v>8</v>
      </c>
      <c r="AD9" s="178" t="s">
        <v>226</v>
      </c>
      <c r="AE9" s="179">
        <v>0.9</v>
      </c>
      <c r="AF9" s="180">
        <v>0.8</v>
      </c>
    </row>
    <row r="10" spans="1:33" x14ac:dyDescent="0.25">
      <c r="C10" s="75" t="s">
        <v>89</v>
      </c>
      <c r="D10" s="137" t="s">
        <v>261</v>
      </c>
      <c r="E10" s="137" t="s">
        <v>261</v>
      </c>
      <c r="F10" s="138" t="s">
        <v>261</v>
      </c>
      <c r="O10" s="75" t="s">
        <v>89</v>
      </c>
      <c r="P10" s="137">
        <v>0</v>
      </c>
      <c r="Q10" s="137"/>
      <c r="R10" s="143"/>
      <c r="S10" s="131">
        <f t="shared" si="0"/>
        <v>0</v>
      </c>
      <c r="T10" s="132">
        <f t="shared" si="1"/>
        <v>0</v>
      </c>
      <c r="U10" s="133">
        <f t="shared" si="2"/>
        <v>0</v>
      </c>
      <c r="V10" s="502"/>
      <c r="X10" s="72"/>
      <c r="Y10" s="72"/>
      <c r="Z10" s="72"/>
      <c r="AA10" s="90">
        <v>45</v>
      </c>
      <c r="AB10" s="70">
        <v>9</v>
      </c>
      <c r="AD10" s="178" t="s">
        <v>227</v>
      </c>
      <c r="AE10" s="179">
        <v>0.9</v>
      </c>
      <c r="AF10" s="180">
        <v>0.8</v>
      </c>
    </row>
    <row r="11" spans="1:33" x14ac:dyDescent="0.25">
      <c r="C11" s="75" t="s">
        <v>90</v>
      </c>
      <c r="D11" s="137" t="s">
        <v>261</v>
      </c>
      <c r="E11" s="137" t="s">
        <v>261</v>
      </c>
      <c r="F11" s="138" t="s">
        <v>261</v>
      </c>
      <c r="O11" s="75" t="s">
        <v>90</v>
      </c>
      <c r="P11" s="137">
        <v>0</v>
      </c>
      <c r="Q11" s="137"/>
      <c r="R11" s="143"/>
      <c r="S11" s="131">
        <f t="shared" si="0"/>
        <v>0</v>
      </c>
      <c r="T11" s="132">
        <f t="shared" si="1"/>
        <v>0</v>
      </c>
      <c r="U11" s="133">
        <f t="shared" si="2"/>
        <v>0</v>
      </c>
      <c r="V11" s="502"/>
      <c r="X11" s="70" t="s">
        <v>260</v>
      </c>
      <c r="Y11" s="71"/>
      <c r="Z11" s="71"/>
      <c r="AA11" s="90">
        <v>50</v>
      </c>
      <c r="AB11" s="70">
        <v>10</v>
      </c>
      <c r="AD11" s="178" t="s">
        <v>228</v>
      </c>
      <c r="AE11" s="179">
        <v>0.9</v>
      </c>
      <c r="AF11" s="180">
        <v>0.8</v>
      </c>
    </row>
    <row r="12" spans="1:33" x14ac:dyDescent="0.25">
      <c r="C12" s="75" t="s">
        <v>91</v>
      </c>
      <c r="D12" s="137" t="s">
        <v>261</v>
      </c>
      <c r="E12" s="137" t="s">
        <v>261</v>
      </c>
      <c r="F12" s="138" t="s">
        <v>261</v>
      </c>
      <c r="O12" s="75" t="s">
        <v>91</v>
      </c>
      <c r="P12" s="137">
        <v>0</v>
      </c>
      <c r="Q12" s="137"/>
      <c r="R12" s="143"/>
      <c r="S12" s="131">
        <f t="shared" si="0"/>
        <v>0</v>
      </c>
      <c r="T12" s="132">
        <f t="shared" si="1"/>
        <v>0</v>
      </c>
      <c r="U12" s="133">
        <f t="shared" si="2"/>
        <v>0</v>
      </c>
      <c r="V12" s="502"/>
      <c r="X12" s="70" t="s">
        <v>261</v>
      </c>
      <c r="Y12" s="71"/>
      <c r="Z12" s="71"/>
      <c r="AA12" s="90">
        <v>55</v>
      </c>
      <c r="AB12" s="70">
        <v>11</v>
      </c>
      <c r="AD12" s="178" t="s">
        <v>229</v>
      </c>
      <c r="AE12" s="179">
        <v>1</v>
      </c>
      <c r="AF12" s="180">
        <v>1</v>
      </c>
    </row>
    <row r="13" spans="1:33" x14ac:dyDescent="0.25">
      <c r="C13" s="75" t="s">
        <v>92</v>
      </c>
      <c r="D13" s="137" t="s">
        <v>261</v>
      </c>
      <c r="E13" s="137" t="s">
        <v>261</v>
      </c>
      <c r="F13" s="138" t="s">
        <v>261</v>
      </c>
      <c r="O13" s="75" t="s">
        <v>92</v>
      </c>
      <c r="P13" s="137">
        <v>0</v>
      </c>
      <c r="Q13" s="137"/>
      <c r="R13" s="143"/>
      <c r="S13" s="131">
        <f t="shared" si="0"/>
        <v>0</v>
      </c>
      <c r="T13" s="132">
        <f t="shared" si="1"/>
        <v>0</v>
      </c>
      <c r="U13" s="133">
        <f t="shared" si="2"/>
        <v>0</v>
      </c>
      <c r="V13" s="502"/>
      <c r="X13" s="71"/>
      <c r="Y13" s="71"/>
      <c r="Z13" s="71"/>
      <c r="AA13" s="90">
        <v>60</v>
      </c>
      <c r="AB13" s="70">
        <v>12</v>
      </c>
      <c r="AD13" s="178" t="s">
        <v>230</v>
      </c>
      <c r="AE13" s="179">
        <v>1</v>
      </c>
      <c r="AF13" s="180">
        <v>1</v>
      </c>
    </row>
    <row r="14" spans="1:33" x14ac:dyDescent="0.25">
      <c r="C14" s="75" t="s">
        <v>93</v>
      </c>
      <c r="D14" s="137" t="s">
        <v>261</v>
      </c>
      <c r="E14" s="137" t="s">
        <v>261</v>
      </c>
      <c r="F14" s="138" t="s">
        <v>261</v>
      </c>
      <c r="O14" s="75" t="s">
        <v>93</v>
      </c>
      <c r="P14" s="137">
        <v>0</v>
      </c>
      <c r="Q14" s="137"/>
      <c r="R14" s="143"/>
      <c r="S14" s="131">
        <f t="shared" si="0"/>
        <v>0</v>
      </c>
      <c r="T14" s="132">
        <f t="shared" si="1"/>
        <v>0</v>
      </c>
      <c r="U14" s="133">
        <f t="shared" si="2"/>
        <v>0</v>
      </c>
      <c r="V14" s="502"/>
      <c r="X14" s="71"/>
      <c r="Y14" s="71"/>
      <c r="Z14" s="71"/>
      <c r="AA14" s="90">
        <v>65</v>
      </c>
      <c r="AB14" s="70">
        <v>13</v>
      </c>
      <c r="AD14" s="178" t="s">
        <v>231</v>
      </c>
      <c r="AE14" s="179">
        <v>1</v>
      </c>
      <c r="AF14" s="180">
        <v>1</v>
      </c>
    </row>
    <row r="15" spans="1:33" x14ac:dyDescent="0.25">
      <c r="C15" s="75" t="s">
        <v>94</v>
      </c>
      <c r="D15" s="137" t="s">
        <v>260</v>
      </c>
      <c r="E15" s="137" t="s">
        <v>261</v>
      </c>
      <c r="F15" s="138" t="s">
        <v>261</v>
      </c>
      <c r="O15" s="75" t="s">
        <v>94</v>
      </c>
      <c r="P15" s="137">
        <v>17</v>
      </c>
      <c r="Q15" s="137"/>
      <c r="R15" s="143"/>
      <c r="S15" s="131">
        <f t="shared" si="0"/>
        <v>100</v>
      </c>
      <c r="T15" s="132">
        <f t="shared" si="1"/>
        <v>0</v>
      </c>
      <c r="U15" s="133">
        <f t="shared" si="2"/>
        <v>0</v>
      </c>
      <c r="V15" s="502"/>
      <c r="X15" s="71"/>
      <c r="Y15" s="71"/>
      <c r="Z15" s="71"/>
      <c r="AA15" s="90">
        <v>70</v>
      </c>
      <c r="AB15" s="70">
        <v>14</v>
      </c>
      <c r="AD15" s="178" t="s">
        <v>218</v>
      </c>
      <c r="AE15" s="179">
        <v>0.8</v>
      </c>
      <c r="AF15" s="180">
        <v>0.8</v>
      </c>
    </row>
    <row r="16" spans="1:33" x14ac:dyDescent="0.25">
      <c r="C16" s="75" t="s">
        <v>95</v>
      </c>
      <c r="D16" s="137" t="s">
        <v>260</v>
      </c>
      <c r="E16" s="137" t="s">
        <v>261</v>
      </c>
      <c r="F16" s="138" t="s">
        <v>261</v>
      </c>
      <c r="O16" s="75" t="s">
        <v>95</v>
      </c>
      <c r="P16" s="137">
        <v>17</v>
      </c>
      <c r="Q16" s="137"/>
      <c r="R16" s="143"/>
      <c r="S16" s="131">
        <f t="shared" si="0"/>
        <v>100</v>
      </c>
      <c r="T16" s="132">
        <f t="shared" si="1"/>
        <v>0</v>
      </c>
      <c r="U16" s="133">
        <f t="shared" si="2"/>
        <v>0</v>
      </c>
      <c r="V16" s="502"/>
      <c r="X16" s="71"/>
      <c r="Y16" s="71"/>
      <c r="Z16" s="71"/>
      <c r="AA16" s="90">
        <v>75</v>
      </c>
      <c r="AB16" s="70">
        <v>15</v>
      </c>
      <c r="AD16" s="178" t="s">
        <v>232</v>
      </c>
      <c r="AE16" s="179">
        <v>0.9</v>
      </c>
      <c r="AF16" s="180">
        <v>1</v>
      </c>
    </row>
    <row r="17" spans="1:32" x14ac:dyDescent="0.25">
      <c r="C17" s="75" t="s">
        <v>96</v>
      </c>
      <c r="D17" s="137" t="s">
        <v>260</v>
      </c>
      <c r="E17" s="137" t="s">
        <v>261</v>
      </c>
      <c r="F17" s="138" t="s">
        <v>261</v>
      </c>
      <c r="O17" s="75" t="s">
        <v>96</v>
      </c>
      <c r="P17" s="137">
        <v>17</v>
      </c>
      <c r="Q17" s="137"/>
      <c r="R17" s="143"/>
      <c r="S17" s="131">
        <f t="shared" si="0"/>
        <v>100</v>
      </c>
      <c r="T17" s="132">
        <f t="shared" si="1"/>
        <v>0</v>
      </c>
      <c r="U17" s="133">
        <f t="shared" si="2"/>
        <v>0</v>
      </c>
      <c r="V17" s="502"/>
      <c r="X17" s="71"/>
      <c r="Y17" s="71"/>
      <c r="Z17" s="71"/>
      <c r="AA17" s="90">
        <v>80</v>
      </c>
      <c r="AB17" s="70">
        <v>16</v>
      </c>
      <c r="AD17" s="178" t="s">
        <v>233</v>
      </c>
      <c r="AE17" s="179">
        <v>0.9</v>
      </c>
      <c r="AF17" s="180">
        <v>1</v>
      </c>
    </row>
    <row r="18" spans="1:32" x14ac:dyDescent="0.25">
      <c r="C18" s="75" t="s">
        <v>97</v>
      </c>
      <c r="D18" s="137" t="s">
        <v>260</v>
      </c>
      <c r="E18" s="137" t="s">
        <v>261</v>
      </c>
      <c r="F18" s="138" t="s">
        <v>261</v>
      </c>
      <c r="O18" s="75" t="s">
        <v>97</v>
      </c>
      <c r="P18" s="137">
        <v>17</v>
      </c>
      <c r="Q18" s="137"/>
      <c r="R18" s="143"/>
      <c r="S18" s="131">
        <f t="shared" si="0"/>
        <v>100</v>
      </c>
      <c r="T18" s="132">
        <f t="shared" si="1"/>
        <v>0</v>
      </c>
      <c r="U18" s="133">
        <f t="shared" si="2"/>
        <v>0</v>
      </c>
      <c r="V18" s="502"/>
      <c r="X18" s="71"/>
      <c r="Y18" s="71"/>
      <c r="Z18" s="71"/>
      <c r="AA18" s="90">
        <v>85</v>
      </c>
      <c r="AB18" s="70">
        <v>17</v>
      </c>
      <c r="AD18" s="178" t="s">
        <v>234</v>
      </c>
      <c r="AE18" s="179">
        <v>0.9</v>
      </c>
      <c r="AF18" s="180">
        <v>1</v>
      </c>
    </row>
    <row r="19" spans="1:32" x14ac:dyDescent="0.25">
      <c r="C19" s="75" t="s">
        <v>98</v>
      </c>
      <c r="D19" s="137" t="s">
        <v>260</v>
      </c>
      <c r="E19" s="137" t="s">
        <v>261</v>
      </c>
      <c r="F19" s="138" t="s">
        <v>261</v>
      </c>
      <c r="O19" s="75" t="s">
        <v>98</v>
      </c>
      <c r="P19" s="137">
        <v>17</v>
      </c>
      <c r="Q19" s="137"/>
      <c r="R19" s="143"/>
      <c r="S19" s="131">
        <f t="shared" si="0"/>
        <v>100</v>
      </c>
      <c r="T19" s="132">
        <f t="shared" si="1"/>
        <v>0</v>
      </c>
      <c r="U19" s="133">
        <f t="shared" si="2"/>
        <v>0</v>
      </c>
      <c r="V19" s="502"/>
      <c r="X19" s="71"/>
      <c r="Y19" s="71"/>
      <c r="Z19" s="71"/>
      <c r="AA19" s="90">
        <v>90</v>
      </c>
      <c r="AB19" s="70">
        <v>18</v>
      </c>
      <c r="AD19" s="178" t="s">
        <v>235</v>
      </c>
      <c r="AE19" s="179">
        <v>0.9</v>
      </c>
      <c r="AF19" s="180">
        <v>1</v>
      </c>
    </row>
    <row r="20" spans="1:32" x14ac:dyDescent="0.25">
      <c r="C20" s="75" t="s">
        <v>99</v>
      </c>
      <c r="D20" s="137" t="s">
        <v>260</v>
      </c>
      <c r="E20" s="137" t="s">
        <v>261</v>
      </c>
      <c r="F20" s="138" t="s">
        <v>261</v>
      </c>
      <c r="O20" s="75" t="s">
        <v>99</v>
      </c>
      <c r="P20" s="137">
        <v>17</v>
      </c>
      <c r="Q20" s="137"/>
      <c r="R20" s="143"/>
      <c r="S20" s="131">
        <f t="shared" si="0"/>
        <v>100</v>
      </c>
      <c r="T20" s="132">
        <f t="shared" si="1"/>
        <v>0</v>
      </c>
      <c r="U20" s="133">
        <f t="shared" si="2"/>
        <v>0</v>
      </c>
      <c r="V20" s="502"/>
      <c r="X20" s="71"/>
      <c r="Y20" s="71"/>
      <c r="Z20" s="71"/>
      <c r="AA20" s="90">
        <v>95</v>
      </c>
      <c r="AB20" s="70">
        <v>19</v>
      </c>
      <c r="AD20" s="178" t="s">
        <v>236</v>
      </c>
      <c r="AE20" s="179">
        <v>0.9</v>
      </c>
      <c r="AF20" s="180">
        <v>1</v>
      </c>
    </row>
    <row r="21" spans="1:32" x14ac:dyDescent="0.25">
      <c r="C21" s="75" t="s">
        <v>100</v>
      </c>
      <c r="D21" s="137" t="s">
        <v>260</v>
      </c>
      <c r="E21" s="137" t="s">
        <v>261</v>
      </c>
      <c r="F21" s="138" t="s">
        <v>261</v>
      </c>
      <c r="O21" s="75" t="s">
        <v>100</v>
      </c>
      <c r="P21" s="137">
        <v>17</v>
      </c>
      <c r="Q21" s="137"/>
      <c r="R21" s="143"/>
      <c r="S21" s="131">
        <f t="shared" si="0"/>
        <v>100</v>
      </c>
      <c r="T21" s="132">
        <f t="shared" si="1"/>
        <v>0</v>
      </c>
      <c r="U21" s="133">
        <f t="shared" si="2"/>
        <v>0</v>
      </c>
      <c r="V21" s="502"/>
      <c r="X21" s="71"/>
      <c r="Y21" s="71"/>
      <c r="Z21" s="71"/>
      <c r="AA21" s="90">
        <v>100</v>
      </c>
      <c r="AB21" s="70">
        <v>20</v>
      </c>
      <c r="AD21" s="178" t="s">
        <v>237</v>
      </c>
      <c r="AE21" s="179">
        <v>0.9</v>
      </c>
      <c r="AF21" s="180">
        <v>1</v>
      </c>
    </row>
    <row r="22" spans="1:32" x14ac:dyDescent="0.25">
      <c r="C22" s="76" t="s">
        <v>101</v>
      </c>
      <c r="D22" s="137" t="s">
        <v>260</v>
      </c>
      <c r="E22" s="137" t="s">
        <v>261</v>
      </c>
      <c r="F22" s="138" t="s">
        <v>261</v>
      </c>
      <c r="N22" s="71"/>
      <c r="O22" s="76" t="s">
        <v>101</v>
      </c>
      <c r="P22" s="137">
        <v>17</v>
      </c>
      <c r="Q22" s="137"/>
      <c r="R22" s="143"/>
      <c r="S22" s="131">
        <f t="shared" si="0"/>
        <v>100</v>
      </c>
      <c r="T22" s="132">
        <f t="shared" si="1"/>
        <v>0</v>
      </c>
      <c r="U22" s="133">
        <f t="shared" si="2"/>
        <v>0</v>
      </c>
      <c r="V22" s="502"/>
      <c r="X22" s="71"/>
      <c r="Y22" s="71"/>
      <c r="Z22" s="71"/>
      <c r="AD22" s="178" t="s">
        <v>219</v>
      </c>
      <c r="AE22" s="179">
        <v>1</v>
      </c>
      <c r="AF22" s="180">
        <v>1</v>
      </c>
    </row>
    <row r="23" spans="1:32" x14ac:dyDescent="0.25">
      <c r="C23" s="76" t="s">
        <v>102</v>
      </c>
      <c r="D23" s="137" t="s">
        <v>260</v>
      </c>
      <c r="E23" s="137" t="s">
        <v>261</v>
      </c>
      <c r="F23" s="138" t="s">
        <v>261</v>
      </c>
      <c r="N23" s="71"/>
      <c r="O23" s="76" t="s">
        <v>102</v>
      </c>
      <c r="P23" s="137">
        <v>17</v>
      </c>
      <c r="Q23" s="137"/>
      <c r="R23" s="143"/>
      <c r="S23" s="131">
        <f t="shared" si="0"/>
        <v>100</v>
      </c>
      <c r="T23" s="132">
        <f t="shared" si="1"/>
        <v>0</v>
      </c>
      <c r="U23" s="133">
        <f t="shared" si="2"/>
        <v>0</v>
      </c>
      <c r="V23" s="502"/>
      <c r="AD23" s="178" t="s">
        <v>238</v>
      </c>
      <c r="AE23" s="179">
        <v>1</v>
      </c>
      <c r="AF23" s="180">
        <v>1</v>
      </c>
    </row>
    <row r="24" spans="1:32" x14ac:dyDescent="0.25">
      <c r="C24" s="76" t="s">
        <v>103</v>
      </c>
      <c r="D24" s="139" t="s">
        <v>260</v>
      </c>
      <c r="E24" s="139" t="s">
        <v>261</v>
      </c>
      <c r="F24" s="140" t="s">
        <v>261</v>
      </c>
      <c r="N24" s="71"/>
      <c r="O24" s="76" t="s">
        <v>103</v>
      </c>
      <c r="P24" s="139">
        <v>17</v>
      </c>
      <c r="Q24" s="139"/>
      <c r="R24" s="144"/>
      <c r="S24" s="131">
        <f t="shared" si="0"/>
        <v>100</v>
      </c>
      <c r="T24" s="132">
        <f t="shared" si="1"/>
        <v>0</v>
      </c>
      <c r="U24" s="133">
        <f t="shared" si="2"/>
        <v>0</v>
      </c>
      <c r="V24" s="502"/>
      <c r="AD24" s="178" t="s">
        <v>239</v>
      </c>
      <c r="AE24" s="179">
        <v>1</v>
      </c>
      <c r="AF24" s="180">
        <v>1</v>
      </c>
    </row>
    <row r="25" spans="1:32" x14ac:dyDescent="0.25">
      <c r="C25" s="76" t="s">
        <v>104</v>
      </c>
      <c r="D25" s="139" t="s">
        <v>261</v>
      </c>
      <c r="E25" s="139" t="s">
        <v>261</v>
      </c>
      <c r="F25" s="140" t="s">
        <v>261</v>
      </c>
      <c r="N25" s="71"/>
      <c r="O25" s="76" t="s">
        <v>104</v>
      </c>
      <c r="P25" s="139">
        <v>0</v>
      </c>
      <c r="Q25" s="139"/>
      <c r="R25" s="144"/>
      <c r="S25" s="131">
        <f t="shared" si="0"/>
        <v>0</v>
      </c>
      <c r="T25" s="132">
        <f t="shared" si="1"/>
        <v>0</v>
      </c>
      <c r="U25" s="133">
        <f t="shared" si="2"/>
        <v>0</v>
      </c>
      <c r="V25" s="502"/>
      <c r="AD25" s="178" t="s">
        <v>240</v>
      </c>
      <c r="AE25" s="179">
        <v>1</v>
      </c>
      <c r="AF25" s="180">
        <v>1</v>
      </c>
    </row>
    <row r="26" spans="1:32" x14ac:dyDescent="0.25">
      <c r="C26" s="76" t="s">
        <v>105</v>
      </c>
      <c r="D26" s="139" t="s">
        <v>261</v>
      </c>
      <c r="E26" s="139" t="s">
        <v>261</v>
      </c>
      <c r="F26" s="140" t="s">
        <v>261</v>
      </c>
      <c r="O26" s="76" t="s">
        <v>105</v>
      </c>
      <c r="P26" s="139">
        <v>0</v>
      </c>
      <c r="Q26" s="139"/>
      <c r="R26" s="144"/>
      <c r="S26" s="131">
        <f t="shared" si="0"/>
        <v>0</v>
      </c>
      <c r="T26" s="132">
        <f t="shared" si="1"/>
        <v>0</v>
      </c>
      <c r="U26" s="133">
        <f t="shared" si="2"/>
        <v>0</v>
      </c>
      <c r="V26" s="502"/>
      <c r="AD26" s="178" t="s">
        <v>241</v>
      </c>
      <c r="AE26" s="179">
        <v>0.8</v>
      </c>
      <c r="AF26" s="180">
        <v>0.9</v>
      </c>
    </row>
    <row r="27" spans="1:32" x14ac:dyDescent="0.25">
      <c r="C27" s="76" t="s">
        <v>106</v>
      </c>
      <c r="D27" s="139" t="s">
        <v>261</v>
      </c>
      <c r="E27" s="139" t="s">
        <v>261</v>
      </c>
      <c r="F27" s="140" t="s">
        <v>261</v>
      </c>
      <c r="O27" s="76" t="s">
        <v>106</v>
      </c>
      <c r="P27" s="139">
        <v>0</v>
      </c>
      <c r="Q27" s="139"/>
      <c r="R27" s="144"/>
      <c r="S27" s="131">
        <f t="shared" si="0"/>
        <v>0</v>
      </c>
      <c r="T27" s="132">
        <f t="shared" si="1"/>
        <v>0</v>
      </c>
      <c r="U27" s="133">
        <f t="shared" si="2"/>
        <v>0</v>
      </c>
      <c r="V27" s="502"/>
      <c r="AD27" s="178" t="s">
        <v>242</v>
      </c>
      <c r="AE27" s="179">
        <v>0.8</v>
      </c>
      <c r="AF27" s="180">
        <v>0.9</v>
      </c>
    </row>
    <row r="28" spans="1:32" x14ac:dyDescent="0.25">
      <c r="C28" s="76" t="s">
        <v>107</v>
      </c>
      <c r="D28" s="139" t="s">
        <v>261</v>
      </c>
      <c r="E28" s="139" t="s">
        <v>261</v>
      </c>
      <c r="F28" s="140" t="s">
        <v>261</v>
      </c>
      <c r="O28" s="76" t="s">
        <v>107</v>
      </c>
      <c r="P28" s="139">
        <v>0</v>
      </c>
      <c r="Q28" s="139"/>
      <c r="R28" s="144"/>
      <c r="S28" s="131">
        <f t="shared" si="0"/>
        <v>0</v>
      </c>
      <c r="T28" s="132">
        <f t="shared" si="1"/>
        <v>0</v>
      </c>
      <c r="U28" s="133">
        <f t="shared" si="2"/>
        <v>0</v>
      </c>
      <c r="V28" s="502"/>
      <c r="AD28" s="178" t="s">
        <v>243</v>
      </c>
      <c r="AE28" s="179">
        <v>0.8</v>
      </c>
      <c r="AF28" s="180">
        <v>0.9</v>
      </c>
    </row>
    <row r="29" spans="1:32" x14ac:dyDescent="0.25">
      <c r="C29" s="76" t="s">
        <v>108</v>
      </c>
      <c r="D29" s="139" t="s">
        <v>261</v>
      </c>
      <c r="E29" s="139" t="s">
        <v>261</v>
      </c>
      <c r="F29" s="140" t="s">
        <v>261</v>
      </c>
      <c r="O29" s="76" t="s">
        <v>108</v>
      </c>
      <c r="P29" s="139">
        <v>0</v>
      </c>
      <c r="Q29" s="139"/>
      <c r="R29" s="144"/>
      <c r="S29" s="131">
        <f t="shared" si="0"/>
        <v>0</v>
      </c>
      <c r="T29" s="132">
        <f t="shared" si="1"/>
        <v>0</v>
      </c>
      <c r="U29" s="133">
        <f t="shared" si="2"/>
        <v>0</v>
      </c>
      <c r="V29" s="502"/>
      <c r="AD29" s="178" t="s">
        <v>244</v>
      </c>
      <c r="AE29" s="179">
        <v>0.8</v>
      </c>
      <c r="AF29" s="180">
        <v>0.9</v>
      </c>
    </row>
    <row r="30" spans="1:32" ht="15.75" thickBot="1" x14ac:dyDescent="0.3">
      <c r="C30" s="77" t="s">
        <v>109</v>
      </c>
      <c r="D30" s="141" t="s">
        <v>261</v>
      </c>
      <c r="E30" s="141" t="s">
        <v>261</v>
      </c>
      <c r="F30" s="142" t="s">
        <v>261</v>
      </c>
      <c r="O30" s="77" t="s">
        <v>109</v>
      </c>
      <c r="P30" s="141">
        <v>0</v>
      </c>
      <c r="Q30" s="141"/>
      <c r="R30" s="145"/>
      <c r="S30" s="134">
        <f t="shared" si="0"/>
        <v>0</v>
      </c>
      <c r="T30" s="135">
        <f t="shared" si="1"/>
        <v>0</v>
      </c>
      <c r="U30" s="136">
        <f t="shared" si="2"/>
        <v>0</v>
      </c>
      <c r="V30" s="502"/>
      <c r="AD30" s="178" t="s">
        <v>245</v>
      </c>
      <c r="AE30" s="179">
        <v>0.8</v>
      </c>
      <c r="AF30" s="180">
        <v>0.9</v>
      </c>
    </row>
    <row r="31" spans="1:32" ht="16.5" thickTop="1" thickBot="1" x14ac:dyDescent="0.3">
      <c r="AD31" s="178" t="s">
        <v>246</v>
      </c>
      <c r="AE31" s="179">
        <v>0.8</v>
      </c>
      <c r="AF31" s="180">
        <v>0.9</v>
      </c>
    </row>
    <row r="32" spans="1:32" ht="20.25" thickTop="1" thickBot="1" x14ac:dyDescent="0.3">
      <c r="A32" s="296" t="s">
        <v>189</v>
      </c>
      <c r="B32" s="297"/>
      <c r="C32" s="297"/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8"/>
      <c r="AD32" s="178" t="s">
        <v>247</v>
      </c>
      <c r="AE32" s="179">
        <v>0.8</v>
      </c>
      <c r="AF32" s="180">
        <v>0.9</v>
      </c>
    </row>
    <row r="33" spans="1:21" ht="16.5" thickTop="1" thickBot="1" x14ac:dyDescent="0.3"/>
    <row r="34" spans="1:21" ht="15.75" customHeight="1" thickTop="1" x14ac:dyDescent="0.25">
      <c r="A34" s="341" t="s">
        <v>124</v>
      </c>
      <c r="B34" s="345" t="s">
        <v>125</v>
      </c>
      <c r="C34" s="346"/>
      <c r="D34" s="346"/>
      <c r="E34" s="346"/>
      <c r="F34" s="347"/>
      <c r="G34" s="360" t="s">
        <v>211</v>
      </c>
      <c r="H34" s="363" t="s">
        <v>210</v>
      </c>
      <c r="I34" s="360" t="s">
        <v>212</v>
      </c>
      <c r="J34" s="369" t="s">
        <v>249</v>
      </c>
      <c r="K34" s="370"/>
      <c r="L34" s="510" t="s">
        <v>167</v>
      </c>
      <c r="M34" s="370"/>
      <c r="N34" s="510" t="s">
        <v>213</v>
      </c>
      <c r="O34" s="513"/>
      <c r="P34" s="513"/>
      <c r="Q34" s="403"/>
      <c r="R34" s="375" t="s">
        <v>216</v>
      </c>
      <c r="S34" s="370"/>
      <c r="T34" s="354" t="s">
        <v>250</v>
      </c>
      <c r="U34" s="355"/>
    </row>
    <row r="35" spans="1:21" ht="15.75" customHeight="1" x14ac:dyDescent="0.25">
      <c r="A35" s="342"/>
      <c r="B35" s="348"/>
      <c r="C35" s="349"/>
      <c r="D35" s="349"/>
      <c r="E35" s="349"/>
      <c r="F35" s="350"/>
      <c r="G35" s="361"/>
      <c r="H35" s="364"/>
      <c r="I35" s="361"/>
      <c r="J35" s="371"/>
      <c r="K35" s="372"/>
      <c r="L35" s="511"/>
      <c r="M35" s="372"/>
      <c r="N35" s="493" t="s">
        <v>214</v>
      </c>
      <c r="O35" s="494"/>
      <c r="P35" s="494" t="s">
        <v>215</v>
      </c>
      <c r="Q35" s="494"/>
      <c r="R35" s="361"/>
      <c r="S35" s="372"/>
      <c r="T35" s="356"/>
      <c r="U35" s="357"/>
    </row>
    <row r="36" spans="1:21" ht="15" customHeight="1" x14ac:dyDescent="0.25">
      <c r="A36" s="343"/>
      <c r="B36" s="348"/>
      <c r="C36" s="349"/>
      <c r="D36" s="349"/>
      <c r="E36" s="349"/>
      <c r="F36" s="350"/>
      <c r="G36" s="361"/>
      <c r="H36" s="365"/>
      <c r="I36" s="361"/>
      <c r="J36" s="371"/>
      <c r="K36" s="372"/>
      <c r="L36" s="511"/>
      <c r="M36" s="372"/>
      <c r="N36" s="404"/>
      <c r="O36" s="356"/>
      <c r="P36" s="356"/>
      <c r="Q36" s="356"/>
      <c r="R36" s="361"/>
      <c r="S36" s="372"/>
      <c r="T36" s="356"/>
      <c r="U36" s="357"/>
    </row>
    <row r="37" spans="1:21" ht="15.75" thickBot="1" x14ac:dyDescent="0.3">
      <c r="A37" s="344"/>
      <c r="B37" s="351"/>
      <c r="C37" s="352"/>
      <c r="D37" s="352"/>
      <c r="E37" s="352"/>
      <c r="F37" s="353"/>
      <c r="G37" s="362"/>
      <c r="H37" s="366"/>
      <c r="I37" s="362"/>
      <c r="J37" s="373"/>
      <c r="K37" s="374"/>
      <c r="L37" s="512"/>
      <c r="M37" s="374"/>
      <c r="N37" s="405"/>
      <c r="O37" s="358"/>
      <c r="P37" s="358"/>
      <c r="Q37" s="358"/>
      <c r="R37" s="362"/>
      <c r="S37" s="374"/>
      <c r="T37" s="358"/>
      <c r="U37" s="359"/>
    </row>
    <row r="38" spans="1:21" x14ac:dyDescent="0.25">
      <c r="A38" s="122" t="s">
        <v>190</v>
      </c>
      <c r="B38" s="331" t="s">
        <v>293</v>
      </c>
      <c r="C38" s="332"/>
      <c r="D38" s="332"/>
      <c r="E38" s="332"/>
      <c r="F38" s="333"/>
      <c r="G38" s="181">
        <v>623</v>
      </c>
      <c r="H38" s="177">
        <v>2</v>
      </c>
      <c r="I38" s="176">
        <v>100</v>
      </c>
      <c r="J38" s="337">
        <f>IF(I38="","-",ROUND(G38*H38/(I38/100),1))</f>
        <v>1246</v>
      </c>
      <c r="K38" s="338"/>
      <c r="L38" s="332">
        <v>10</v>
      </c>
      <c r="M38" s="336"/>
      <c r="N38" s="495" t="s">
        <v>224</v>
      </c>
      <c r="O38" s="496"/>
      <c r="P38" s="497" t="s">
        <v>224</v>
      </c>
      <c r="Q38" s="496"/>
      <c r="R38" s="331">
        <v>0</v>
      </c>
      <c r="S38" s="336"/>
      <c r="T38" s="334">
        <f t="shared" ref="T38:T57" si="3">IF(J38="-","-",J38*L38*VLOOKUP(N38,$AD$1:$AF$32,2,FALSE)*VLOOKUP(P38,$AD$1:$AF$32,3,FALSE)+R38)</f>
        <v>8971.2000000000007</v>
      </c>
      <c r="U38" s="335"/>
    </row>
    <row r="39" spans="1:21" x14ac:dyDescent="0.25">
      <c r="A39" s="118" t="s">
        <v>191</v>
      </c>
      <c r="B39" s="287" t="s">
        <v>294</v>
      </c>
      <c r="C39" s="288"/>
      <c r="D39" s="288"/>
      <c r="E39" s="288"/>
      <c r="F39" s="289"/>
      <c r="G39" s="182">
        <v>54</v>
      </c>
      <c r="H39" s="173">
        <v>2</v>
      </c>
      <c r="I39" s="172">
        <v>100</v>
      </c>
      <c r="J39" s="290">
        <f t="shared" ref="J39:J48" si="4">IF(I39="","-",ROUND(G39*H39/(I39/100),1))</f>
        <v>108</v>
      </c>
      <c r="K39" s="291"/>
      <c r="L39" s="288">
        <v>20</v>
      </c>
      <c r="M39" s="292"/>
      <c r="N39" s="293" t="s">
        <v>217</v>
      </c>
      <c r="O39" s="294"/>
      <c r="P39" s="295" t="s">
        <v>217</v>
      </c>
      <c r="Q39" s="294"/>
      <c r="R39" s="287">
        <v>0</v>
      </c>
      <c r="S39" s="292"/>
      <c r="T39" s="285">
        <f t="shared" si="3"/>
        <v>1749.6000000000001</v>
      </c>
      <c r="U39" s="286"/>
    </row>
    <row r="40" spans="1:21" x14ac:dyDescent="0.25">
      <c r="A40" s="118" t="s">
        <v>192</v>
      </c>
      <c r="B40" s="287" t="s">
        <v>295</v>
      </c>
      <c r="C40" s="288"/>
      <c r="D40" s="288"/>
      <c r="E40" s="288"/>
      <c r="F40" s="289"/>
      <c r="G40" s="182">
        <v>262.5</v>
      </c>
      <c r="H40" s="173">
        <v>2</v>
      </c>
      <c r="I40" s="172">
        <v>100</v>
      </c>
      <c r="J40" s="290">
        <f t="shared" si="4"/>
        <v>525</v>
      </c>
      <c r="K40" s="291"/>
      <c r="L40" s="288">
        <v>10</v>
      </c>
      <c r="M40" s="292"/>
      <c r="N40" s="293" t="s">
        <v>228</v>
      </c>
      <c r="O40" s="294"/>
      <c r="P40" s="295" t="s">
        <v>228</v>
      </c>
      <c r="Q40" s="294"/>
      <c r="R40" s="287">
        <v>0</v>
      </c>
      <c r="S40" s="292"/>
      <c r="T40" s="285">
        <f t="shared" si="3"/>
        <v>3780</v>
      </c>
      <c r="U40" s="286"/>
    </row>
    <row r="41" spans="1:21" x14ac:dyDescent="0.25">
      <c r="A41" s="166" t="s">
        <v>193</v>
      </c>
      <c r="B41" s="287" t="s">
        <v>296</v>
      </c>
      <c r="C41" s="288"/>
      <c r="D41" s="288"/>
      <c r="E41" s="288"/>
      <c r="F41" s="289"/>
      <c r="G41" s="182">
        <v>35</v>
      </c>
      <c r="H41" s="173">
        <v>1</v>
      </c>
      <c r="I41" s="172">
        <v>100</v>
      </c>
      <c r="J41" s="290">
        <f t="shared" si="4"/>
        <v>35</v>
      </c>
      <c r="K41" s="291"/>
      <c r="L41" s="288">
        <v>7</v>
      </c>
      <c r="M41" s="292"/>
      <c r="N41" s="293" t="s">
        <v>228</v>
      </c>
      <c r="O41" s="294"/>
      <c r="P41" s="295" t="s">
        <v>228</v>
      </c>
      <c r="Q41" s="294"/>
      <c r="R41" s="287">
        <v>0</v>
      </c>
      <c r="S41" s="292"/>
      <c r="T41" s="285">
        <f t="shared" si="3"/>
        <v>176.4</v>
      </c>
      <c r="U41" s="286"/>
    </row>
    <row r="42" spans="1:21" x14ac:dyDescent="0.25">
      <c r="A42" s="166" t="s">
        <v>194</v>
      </c>
      <c r="B42" s="287" t="s">
        <v>297</v>
      </c>
      <c r="C42" s="288"/>
      <c r="D42" s="288"/>
      <c r="E42" s="288"/>
      <c r="F42" s="289"/>
      <c r="G42" s="182">
        <v>91</v>
      </c>
      <c r="H42" s="266">
        <v>2</v>
      </c>
      <c r="I42" s="265">
        <v>100</v>
      </c>
      <c r="J42" s="290">
        <f t="shared" si="4"/>
        <v>182</v>
      </c>
      <c r="K42" s="291"/>
      <c r="L42" s="288">
        <v>10</v>
      </c>
      <c r="M42" s="292"/>
      <c r="N42" s="293" t="s">
        <v>228</v>
      </c>
      <c r="O42" s="294"/>
      <c r="P42" s="295" t="s">
        <v>228</v>
      </c>
      <c r="Q42" s="294"/>
      <c r="R42" s="287">
        <v>0</v>
      </c>
      <c r="S42" s="292"/>
      <c r="T42" s="285">
        <f t="shared" si="3"/>
        <v>1310.4000000000001</v>
      </c>
      <c r="U42" s="286"/>
    </row>
    <row r="43" spans="1:21" x14ac:dyDescent="0.25">
      <c r="A43" s="166" t="s">
        <v>195</v>
      </c>
      <c r="B43" s="287" t="s">
        <v>298</v>
      </c>
      <c r="C43" s="288"/>
      <c r="D43" s="288"/>
      <c r="E43" s="288"/>
      <c r="F43" s="289"/>
      <c r="G43" s="182">
        <v>35</v>
      </c>
      <c r="H43" s="266">
        <v>2</v>
      </c>
      <c r="I43" s="265">
        <v>100</v>
      </c>
      <c r="J43" s="290">
        <f t="shared" si="4"/>
        <v>70</v>
      </c>
      <c r="K43" s="291"/>
      <c r="L43" s="288">
        <v>12</v>
      </c>
      <c r="M43" s="292"/>
      <c r="N43" s="293" t="s">
        <v>217</v>
      </c>
      <c r="O43" s="294"/>
      <c r="P43" s="295" t="s">
        <v>217</v>
      </c>
      <c r="Q43" s="294"/>
      <c r="R43" s="287">
        <v>0</v>
      </c>
      <c r="S43" s="292"/>
      <c r="T43" s="285">
        <f t="shared" si="3"/>
        <v>680.4</v>
      </c>
      <c r="U43" s="286"/>
    </row>
    <row r="44" spans="1:21" x14ac:dyDescent="0.25">
      <c r="A44" s="166" t="s">
        <v>196</v>
      </c>
      <c r="B44" s="287" t="s">
        <v>299</v>
      </c>
      <c r="C44" s="288"/>
      <c r="D44" s="288"/>
      <c r="E44" s="288"/>
      <c r="F44" s="289"/>
      <c r="G44" s="182">
        <v>54</v>
      </c>
      <c r="H44" s="266">
        <v>2</v>
      </c>
      <c r="I44" s="265">
        <v>100</v>
      </c>
      <c r="J44" s="290">
        <f t="shared" si="4"/>
        <v>108</v>
      </c>
      <c r="K44" s="291"/>
      <c r="L44" s="288">
        <v>4</v>
      </c>
      <c r="M44" s="292"/>
      <c r="N44" s="293" t="s">
        <v>217</v>
      </c>
      <c r="O44" s="294"/>
      <c r="P44" s="295" t="s">
        <v>217</v>
      </c>
      <c r="Q44" s="294"/>
      <c r="R44" s="287">
        <v>0</v>
      </c>
      <c r="S44" s="292"/>
      <c r="T44" s="285">
        <f t="shared" si="3"/>
        <v>349.92</v>
      </c>
      <c r="U44" s="286"/>
    </row>
    <row r="45" spans="1:21" x14ac:dyDescent="0.25">
      <c r="A45" s="166" t="s">
        <v>197</v>
      </c>
      <c r="B45" s="287" t="s">
        <v>300</v>
      </c>
      <c r="C45" s="288"/>
      <c r="D45" s="288"/>
      <c r="E45" s="288"/>
      <c r="F45" s="289"/>
      <c r="G45" s="182">
        <v>472</v>
      </c>
      <c r="H45" s="266">
        <v>1</v>
      </c>
      <c r="I45" s="265">
        <v>100</v>
      </c>
      <c r="J45" s="290">
        <f t="shared" si="4"/>
        <v>472</v>
      </c>
      <c r="K45" s="291"/>
      <c r="L45" s="288">
        <v>10</v>
      </c>
      <c r="M45" s="292"/>
      <c r="N45" s="293" t="s">
        <v>248</v>
      </c>
      <c r="O45" s="294"/>
      <c r="P45" s="295" t="s">
        <v>248</v>
      </c>
      <c r="Q45" s="294"/>
      <c r="R45" s="287"/>
      <c r="S45" s="292"/>
      <c r="T45" s="285">
        <f t="shared" si="3"/>
        <v>4720</v>
      </c>
      <c r="U45" s="286"/>
    </row>
    <row r="46" spans="1:21" x14ac:dyDescent="0.25">
      <c r="A46" s="166" t="s">
        <v>198</v>
      </c>
      <c r="B46" s="287"/>
      <c r="C46" s="288"/>
      <c r="D46" s="288"/>
      <c r="E46" s="288"/>
      <c r="F46" s="289"/>
      <c r="G46" s="182"/>
      <c r="H46" s="266"/>
      <c r="I46" s="265"/>
      <c r="J46" s="290" t="str">
        <f t="shared" si="4"/>
        <v>-</v>
      </c>
      <c r="K46" s="291"/>
      <c r="L46" s="288"/>
      <c r="M46" s="292"/>
      <c r="N46" s="293"/>
      <c r="O46" s="294"/>
      <c r="P46" s="295"/>
      <c r="Q46" s="294"/>
      <c r="R46" s="287"/>
      <c r="S46" s="292"/>
      <c r="T46" s="285" t="str">
        <f t="shared" si="3"/>
        <v>-</v>
      </c>
      <c r="U46" s="286"/>
    </row>
    <row r="47" spans="1:21" x14ac:dyDescent="0.25">
      <c r="A47" s="166" t="s">
        <v>199</v>
      </c>
      <c r="B47" s="287"/>
      <c r="C47" s="288"/>
      <c r="D47" s="288"/>
      <c r="E47" s="288"/>
      <c r="F47" s="289"/>
      <c r="G47" s="182"/>
      <c r="H47" s="266"/>
      <c r="I47" s="265"/>
      <c r="J47" s="290" t="str">
        <f t="shared" si="4"/>
        <v>-</v>
      </c>
      <c r="K47" s="291"/>
      <c r="L47" s="288"/>
      <c r="M47" s="292"/>
      <c r="N47" s="293"/>
      <c r="O47" s="294"/>
      <c r="P47" s="295"/>
      <c r="Q47" s="294"/>
      <c r="R47" s="287"/>
      <c r="S47" s="292"/>
      <c r="T47" s="285" t="str">
        <f t="shared" si="3"/>
        <v>-</v>
      </c>
      <c r="U47" s="286"/>
    </row>
    <row r="48" spans="1:21" x14ac:dyDescent="0.25">
      <c r="A48" s="166" t="s">
        <v>200</v>
      </c>
      <c r="B48" s="287"/>
      <c r="C48" s="288"/>
      <c r="D48" s="288"/>
      <c r="E48" s="288"/>
      <c r="F48" s="289"/>
      <c r="G48" s="182"/>
      <c r="H48" s="266"/>
      <c r="I48" s="265"/>
      <c r="J48" s="290" t="str">
        <f t="shared" si="4"/>
        <v>-</v>
      </c>
      <c r="K48" s="291"/>
      <c r="L48" s="288"/>
      <c r="M48" s="292"/>
      <c r="N48" s="293"/>
      <c r="O48" s="294"/>
      <c r="P48" s="295"/>
      <c r="Q48" s="294"/>
      <c r="R48" s="287"/>
      <c r="S48" s="292"/>
      <c r="T48" s="285" t="str">
        <f t="shared" si="3"/>
        <v>-</v>
      </c>
      <c r="U48" s="286"/>
    </row>
    <row r="49" spans="1:45" x14ac:dyDescent="0.25">
      <c r="A49" s="166" t="s">
        <v>201</v>
      </c>
      <c r="B49" s="287"/>
      <c r="C49" s="288"/>
      <c r="D49" s="288"/>
      <c r="E49" s="288"/>
      <c r="F49" s="289"/>
      <c r="G49" s="182"/>
      <c r="H49" s="266"/>
      <c r="I49" s="265"/>
      <c r="J49" s="290" t="str">
        <f t="shared" ref="J49:J57" si="5">IF(I49="","-",ROUND(G49*H49/(I49/100),1))</f>
        <v>-</v>
      </c>
      <c r="K49" s="291"/>
      <c r="L49" s="288"/>
      <c r="M49" s="292"/>
      <c r="N49" s="293"/>
      <c r="O49" s="294"/>
      <c r="P49" s="295"/>
      <c r="Q49" s="294"/>
      <c r="R49" s="287"/>
      <c r="S49" s="292"/>
      <c r="T49" s="285" t="str">
        <f t="shared" si="3"/>
        <v>-</v>
      </c>
      <c r="U49" s="286"/>
    </row>
    <row r="50" spans="1:45" x14ac:dyDescent="0.25">
      <c r="A50" s="166" t="s">
        <v>202</v>
      </c>
      <c r="B50" s="287"/>
      <c r="C50" s="288"/>
      <c r="D50" s="288"/>
      <c r="E50" s="288"/>
      <c r="F50" s="289"/>
      <c r="G50" s="182"/>
      <c r="H50" s="266"/>
      <c r="I50" s="265"/>
      <c r="J50" s="290" t="str">
        <f t="shared" si="5"/>
        <v>-</v>
      </c>
      <c r="K50" s="291"/>
      <c r="L50" s="288"/>
      <c r="M50" s="292"/>
      <c r="N50" s="293"/>
      <c r="O50" s="294"/>
      <c r="P50" s="295"/>
      <c r="Q50" s="294"/>
      <c r="R50" s="287"/>
      <c r="S50" s="292"/>
      <c r="T50" s="285" t="str">
        <f t="shared" si="3"/>
        <v>-</v>
      </c>
      <c r="U50" s="286"/>
    </row>
    <row r="51" spans="1:45" x14ac:dyDescent="0.25">
      <c r="A51" s="166" t="s">
        <v>203</v>
      </c>
      <c r="B51" s="287"/>
      <c r="C51" s="288"/>
      <c r="D51" s="288"/>
      <c r="E51" s="288"/>
      <c r="F51" s="289"/>
      <c r="G51" s="182"/>
      <c r="H51" s="266"/>
      <c r="I51" s="265"/>
      <c r="J51" s="290" t="str">
        <f t="shared" si="5"/>
        <v>-</v>
      </c>
      <c r="K51" s="291"/>
      <c r="L51" s="288"/>
      <c r="M51" s="292"/>
      <c r="N51" s="293"/>
      <c r="O51" s="294"/>
      <c r="P51" s="295"/>
      <c r="Q51" s="294"/>
      <c r="R51" s="287"/>
      <c r="S51" s="292"/>
      <c r="T51" s="285" t="str">
        <f t="shared" si="3"/>
        <v>-</v>
      </c>
      <c r="U51" s="286"/>
    </row>
    <row r="52" spans="1:45" x14ac:dyDescent="0.25">
      <c r="A52" s="166" t="s">
        <v>204</v>
      </c>
      <c r="B52" s="310"/>
      <c r="C52" s="311"/>
      <c r="D52" s="311"/>
      <c r="E52" s="311"/>
      <c r="F52" s="312"/>
      <c r="G52" s="182"/>
      <c r="H52" s="173"/>
      <c r="I52" s="172"/>
      <c r="J52" s="290" t="str">
        <f t="shared" si="5"/>
        <v>-</v>
      </c>
      <c r="K52" s="291"/>
      <c r="L52" s="288"/>
      <c r="M52" s="292"/>
      <c r="N52" s="293"/>
      <c r="O52" s="294"/>
      <c r="P52" s="295"/>
      <c r="Q52" s="294"/>
      <c r="R52" s="287"/>
      <c r="S52" s="292"/>
      <c r="T52" s="285" t="str">
        <f t="shared" si="3"/>
        <v>-</v>
      </c>
      <c r="U52" s="286"/>
    </row>
    <row r="53" spans="1:45" x14ac:dyDescent="0.25">
      <c r="A53" s="166" t="s">
        <v>205</v>
      </c>
      <c r="B53" s="310"/>
      <c r="C53" s="311"/>
      <c r="D53" s="311"/>
      <c r="E53" s="311"/>
      <c r="F53" s="312"/>
      <c r="G53" s="182"/>
      <c r="H53" s="173"/>
      <c r="I53" s="172"/>
      <c r="J53" s="290" t="str">
        <f t="shared" si="5"/>
        <v>-</v>
      </c>
      <c r="K53" s="291"/>
      <c r="L53" s="288"/>
      <c r="M53" s="292"/>
      <c r="N53" s="293"/>
      <c r="O53" s="294"/>
      <c r="P53" s="295"/>
      <c r="Q53" s="294"/>
      <c r="R53" s="287"/>
      <c r="S53" s="292"/>
      <c r="T53" s="285" t="str">
        <f t="shared" si="3"/>
        <v>-</v>
      </c>
      <c r="U53" s="286"/>
    </row>
    <row r="54" spans="1:45" x14ac:dyDescent="0.25">
      <c r="A54" s="166" t="s">
        <v>206</v>
      </c>
      <c r="B54" s="310"/>
      <c r="C54" s="311"/>
      <c r="D54" s="311"/>
      <c r="E54" s="311"/>
      <c r="F54" s="312"/>
      <c r="G54" s="182"/>
      <c r="H54" s="267"/>
      <c r="I54" s="172"/>
      <c r="J54" s="290" t="str">
        <f t="shared" si="5"/>
        <v>-</v>
      </c>
      <c r="K54" s="291"/>
      <c r="L54" s="288"/>
      <c r="M54" s="292"/>
      <c r="N54" s="293"/>
      <c r="O54" s="294"/>
      <c r="P54" s="295"/>
      <c r="Q54" s="294"/>
      <c r="R54" s="287"/>
      <c r="S54" s="292"/>
      <c r="T54" s="285" t="str">
        <f t="shared" si="3"/>
        <v>-</v>
      </c>
      <c r="U54" s="286"/>
    </row>
    <row r="55" spans="1:45" x14ac:dyDescent="0.25">
      <c r="A55" s="166" t="s">
        <v>207</v>
      </c>
      <c r="B55" s="310"/>
      <c r="C55" s="311"/>
      <c r="D55" s="311"/>
      <c r="E55" s="311"/>
      <c r="F55" s="312"/>
      <c r="G55" s="267"/>
      <c r="H55" s="173"/>
      <c r="I55" s="172"/>
      <c r="J55" s="290" t="str">
        <f t="shared" si="5"/>
        <v>-</v>
      </c>
      <c r="K55" s="291"/>
      <c r="L55" s="288"/>
      <c r="M55" s="292"/>
      <c r="N55" s="293"/>
      <c r="O55" s="294"/>
      <c r="P55" s="295"/>
      <c r="Q55" s="294"/>
      <c r="R55" s="287"/>
      <c r="S55" s="292"/>
      <c r="T55" s="285" t="str">
        <f t="shared" si="3"/>
        <v>-</v>
      </c>
      <c r="U55" s="286"/>
    </row>
    <row r="56" spans="1:45" x14ac:dyDescent="0.25">
      <c r="A56" s="166" t="s">
        <v>208</v>
      </c>
      <c r="B56" s="310"/>
      <c r="C56" s="311"/>
      <c r="D56" s="311"/>
      <c r="E56" s="311"/>
      <c r="F56" s="312"/>
      <c r="G56" s="182"/>
      <c r="H56" s="173"/>
      <c r="I56" s="172"/>
      <c r="J56" s="290" t="str">
        <f t="shared" si="5"/>
        <v>-</v>
      </c>
      <c r="K56" s="291"/>
      <c r="L56" s="288"/>
      <c r="M56" s="292"/>
      <c r="N56" s="293"/>
      <c r="O56" s="294"/>
      <c r="P56" s="295"/>
      <c r="Q56" s="294"/>
      <c r="R56" s="287"/>
      <c r="S56" s="292"/>
      <c r="T56" s="285" t="str">
        <f t="shared" si="3"/>
        <v>-</v>
      </c>
      <c r="U56" s="286"/>
    </row>
    <row r="57" spans="1:45" ht="15.75" thickBot="1" x14ac:dyDescent="0.3">
      <c r="A57" s="169" t="s">
        <v>209</v>
      </c>
      <c r="B57" s="320"/>
      <c r="C57" s="321"/>
      <c r="D57" s="321"/>
      <c r="E57" s="321"/>
      <c r="F57" s="322"/>
      <c r="G57" s="183"/>
      <c r="H57" s="175"/>
      <c r="I57" s="174"/>
      <c r="J57" s="313" t="str">
        <f t="shared" si="5"/>
        <v>-</v>
      </c>
      <c r="K57" s="314"/>
      <c r="L57" s="328"/>
      <c r="M57" s="329"/>
      <c r="N57" s="325"/>
      <c r="O57" s="326"/>
      <c r="P57" s="327"/>
      <c r="Q57" s="326"/>
      <c r="R57" s="330"/>
      <c r="S57" s="329"/>
      <c r="T57" s="323" t="str">
        <f t="shared" si="3"/>
        <v>-</v>
      </c>
      <c r="U57" s="324"/>
    </row>
    <row r="58" spans="1:45" ht="16.5" thickTop="1" thickBot="1" x14ac:dyDescent="0.3"/>
    <row r="59" spans="1:45" ht="15.75" thickTop="1" x14ac:dyDescent="0.25">
      <c r="A59" s="315" t="s">
        <v>251</v>
      </c>
      <c r="B59" s="316"/>
      <c r="C59" s="316"/>
      <c r="D59" s="316"/>
      <c r="E59" s="316"/>
      <c r="F59" s="316"/>
      <c r="G59" s="316"/>
      <c r="H59" s="316"/>
      <c r="I59" s="316"/>
      <c r="J59" s="316"/>
      <c r="K59" s="316"/>
      <c r="L59" s="316"/>
      <c r="M59" s="316"/>
      <c r="N59" s="316"/>
      <c r="O59" s="316"/>
      <c r="P59" s="316"/>
      <c r="Q59" s="316"/>
      <c r="R59" s="316"/>
      <c r="S59" s="316"/>
      <c r="T59" s="316"/>
      <c r="U59" s="317"/>
      <c r="X59" s="315" t="s">
        <v>269</v>
      </c>
      <c r="Y59" s="316"/>
      <c r="Z59" s="316"/>
      <c r="AA59" s="316"/>
      <c r="AB59" s="316"/>
      <c r="AC59" s="316"/>
      <c r="AD59" s="316"/>
      <c r="AE59" s="316"/>
      <c r="AF59" s="316"/>
      <c r="AG59" s="316"/>
      <c r="AH59" s="316"/>
      <c r="AI59" s="316"/>
      <c r="AJ59" s="316"/>
      <c r="AK59" s="316"/>
      <c r="AL59" s="316"/>
      <c r="AM59" s="316"/>
      <c r="AN59" s="316"/>
      <c r="AO59" s="316"/>
      <c r="AP59" s="316"/>
      <c r="AQ59" s="316"/>
      <c r="AR59" s="316"/>
      <c r="AS59" s="318" t="s">
        <v>174</v>
      </c>
    </row>
    <row r="60" spans="1:45" ht="15.75" thickBot="1" x14ac:dyDescent="0.3">
      <c r="A60" s="122"/>
      <c r="B60" s="167" t="s">
        <v>190</v>
      </c>
      <c r="C60" s="167" t="s">
        <v>191</v>
      </c>
      <c r="D60" s="167" t="s">
        <v>192</v>
      </c>
      <c r="E60" s="167" t="s">
        <v>193</v>
      </c>
      <c r="F60" s="167" t="s">
        <v>194</v>
      </c>
      <c r="G60" s="167" t="s">
        <v>195</v>
      </c>
      <c r="H60" s="167" t="s">
        <v>196</v>
      </c>
      <c r="I60" s="167" t="s">
        <v>197</v>
      </c>
      <c r="J60" s="167" t="s">
        <v>198</v>
      </c>
      <c r="K60" s="167" t="s">
        <v>199</v>
      </c>
      <c r="L60" s="167" t="s">
        <v>200</v>
      </c>
      <c r="M60" s="167" t="s">
        <v>201</v>
      </c>
      <c r="N60" s="167" t="s">
        <v>202</v>
      </c>
      <c r="O60" s="167" t="s">
        <v>203</v>
      </c>
      <c r="P60" s="167" t="s">
        <v>204</v>
      </c>
      <c r="Q60" s="167" t="s">
        <v>205</v>
      </c>
      <c r="R60" s="167" t="s">
        <v>206</v>
      </c>
      <c r="S60" s="167" t="s">
        <v>207</v>
      </c>
      <c r="T60" s="167" t="s">
        <v>208</v>
      </c>
      <c r="U60" s="92" t="s">
        <v>209</v>
      </c>
      <c r="X60" s="189"/>
      <c r="Y60" s="190" t="s">
        <v>190</v>
      </c>
      <c r="Z60" s="190" t="s">
        <v>191</v>
      </c>
      <c r="AA60" s="190" t="s">
        <v>192</v>
      </c>
      <c r="AB60" s="190" t="s">
        <v>193</v>
      </c>
      <c r="AC60" s="190" t="s">
        <v>194</v>
      </c>
      <c r="AD60" s="190" t="s">
        <v>195</v>
      </c>
      <c r="AE60" s="190" t="s">
        <v>196</v>
      </c>
      <c r="AF60" s="190" t="s">
        <v>197</v>
      </c>
      <c r="AG60" s="190" t="s">
        <v>198</v>
      </c>
      <c r="AH60" s="190" t="s">
        <v>199</v>
      </c>
      <c r="AI60" s="190" t="s">
        <v>200</v>
      </c>
      <c r="AJ60" s="190" t="s">
        <v>201</v>
      </c>
      <c r="AK60" s="190" t="s">
        <v>202</v>
      </c>
      <c r="AL60" s="190" t="s">
        <v>203</v>
      </c>
      <c r="AM60" s="190" t="s">
        <v>204</v>
      </c>
      <c r="AN60" s="190" t="s">
        <v>205</v>
      </c>
      <c r="AO60" s="190" t="s">
        <v>206</v>
      </c>
      <c r="AP60" s="190" t="s">
        <v>207</v>
      </c>
      <c r="AQ60" s="190" t="s">
        <v>208</v>
      </c>
      <c r="AR60" s="191" t="s">
        <v>209</v>
      </c>
      <c r="AS60" s="319"/>
    </row>
    <row r="61" spans="1:45" x14ac:dyDescent="0.25">
      <c r="A61" s="75" t="s">
        <v>86</v>
      </c>
      <c r="B61" s="160" t="s">
        <v>170</v>
      </c>
      <c r="C61" s="160" t="s">
        <v>170</v>
      </c>
      <c r="D61" s="160" t="s">
        <v>170</v>
      </c>
      <c r="E61" s="160" t="s">
        <v>170</v>
      </c>
      <c r="F61" s="160" t="s">
        <v>170</v>
      </c>
      <c r="G61" s="160" t="s">
        <v>170</v>
      </c>
      <c r="H61" s="160" t="s">
        <v>170</v>
      </c>
      <c r="I61" s="160" t="s">
        <v>252</v>
      </c>
      <c r="J61" s="160" t="s">
        <v>170</v>
      </c>
      <c r="K61" s="160" t="s">
        <v>170</v>
      </c>
      <c r="L61" s="160" t="s">
        <v>170</v>
      </c>
      <c r="M61" s="160" t="s">
        <v>170</v>
      </c>
      <c r="N61" s="160" t="s">
        <v>170</v>
      </c>
      <c r="O61" s="160" t="s">
        <v>170</v>
      </c>
      <c r="P61" s="160" t="s">
        <v>170</v>
      </c>
      <c r="Q61" s="160" t="s">
        <v>170</v>
      </c>
      <c r="R61" s="160"/>
      <c r="S61" s="160"/>
      <c r="T61" s="160"/>
      <c r="U61" s="161"/>
      <c r="X61" s="103" t="s">
        <v>86</v>
      </c>
      <c r="Y61" s="104">
        <f t="shared" ref="Y61:Y84" si="6">IF(B61=$AG$1,$T$38,IF(B61=$AG$2,0,"-"))</f>
        <v>0</v>
      </c>
      <c r="Z61" s="104">
        <f t="shared" ref="Z61:Z84" si="7">IF(C61=$AG$1,$T$39,IF(C61=$AG$2,0,"-"))</f>
        <v>0</v>
      </c>
      <c r="AA61" s="104">
        <f t="shared" ref="AA61:AA84" si="8">IF(D61=$AG$1,$T$40,IF(D61=$AG$2,0,"-"))</f>
        <v>0</v>
      </c>
      <c r="AB61" s="104">
        <f t="shared" ref="AB61:AB84" si="9">IF(E61=$AG$1,$T$41,IF(E61=$AG$2,0,"-"))</f>
        <v>0</v>
      </c>
      <c r="AC61" s="104">
        <f t="shared" ref="AC61:AC84" si="10">IF(F61=$AG$1,$T$42,IF(F61=$AG$2,0,"-"))</f>
        <v>0</v>
      </c>
      <c r="AD61" s="104">
        <f t="shared" ref="AD61:AD84" si="11">IF(G61=$AG$1,$T$43,IF(G61=$AG$2,0,"-"))</f>
        <v>0</v>
      </c>
      <c r="AE61" s="104">
        <f t="shared" ref="AE61:AE84" si="12">IF(H61=$AG$1,$T$44,IF(H61=$AG$2,0,"-"))</f>
        <v>0</v>
      </c>
      <c r="AF61" s="104">
        <f t="shared" ref="AF61:AF84" si="13">IF(I61=$AG$1,$T$45,IF(I61=$AG$2,0,"-"))</f>
        <v>4720</v>
      </c>
      <c r="AG61" s="104">
        <f t="shared" ref="AG61:AG84" si="14">IF(J61=$AG$1,$T$46,IF(J61=$AG$2,0,"-"))</f>
        <v>0</v>
      </c>
      <c r="AH61" s="104">
        <f t="shared" ref="AH61:AH84" si="15">IF(K61=$AG$1,$T$47,IF(K61=$AG$2,0,"-"))</f>
        <v>0</v>
      </c>
      <c r="AI61" s="104">
        <f t="shared" ref="AI61:AI84" si="16">IF(L61=$AG$1,$T$48,IF(L61=$AG$2,0,"-"))</f>
        <v>0</v>
      </c>
      <c r="AJ61" s="104">
        <f t="shared" ref="AJ61:AJ84" si="17">IF(M61=$AG$1,$T$49,IF(M61=$AG$2,0,"-"))</f>
        <v>0</v>
      </c>
      <c r="AK61" s="104">
        <f t="shared" ref="AK61:AK84" si="18">IF(N61=$AG$1,$T$50,IF(N61=$AG$2,0,"-"))</f>
        <v>0</v>
      </c>
      <c r="AL61" s="104">
        <f t="shared" ref="AL61:AL84" si="19">IF(O61=$AG$1,$T$51,IF(O61=$AG$2,0,"-"))</f>
        <v>0</v>
      </c>
      <c r="AM61" s="104">
        <f t="shared" ref="AM61:AM84" si="20">IF(P61=$AG$1,$T$52,IF(P61=$AG$2,0,"-"))</f>
        <v>0</v>
      </c>
      <c r="AN61" s="104">
        <f t="shared" ref="AN61:AN84" si="21">IF(Q61=$AG$1,$T$53,IF(Q61=$AG$2,0,"-"))</f>
        <v>0</v>
      </c>
      <c r="AO61" s="104" t="str">
        <f t="shared" ref="AO61:AO84" si="22">IF(R61=$AG$1,$T$54,IF(R61=$AG$2,0,"-"))</f>
        <v>-</v>
      </c>
      <c r="AP61" s="104" t="str">
        <f t="shared" ref="AP61:AP84" si="23">IF(S61=$AG$1,$T$55,IF(S61=$AG$2,0,"-"))</f>
        <v>-</v>
      </c>
      <c r="AQ61" s="104" t="str">
        <f t="shared" ref="AQ61:AQ84" si="24">IF(T61=$AG$1,$T$56,IF(T61=$AG$2,0,"-"))</f>
        <v>-</v>
      </c>
      <c r="AR61" s="105" t="str">
        <f t="shared" ref="AR61:AR84" si="25">IF(U61=$AG$1,$T$57,IF(U61=$AG$2,0,"-"))</f>
        <v>-</v>
      </c>
      <c r="AS61" s="109">
        <f>SUM(Y61:AR61)</f>
        <v>4720</v>
      </c>
    </row>
    <row r="62" spans="1:45" x14ac:dyDescent="0.25">
      <c r="A62" s="75" t="s">
        <v>87</v>
      </c>
      <c r="B62" s="162" t="s">
        <v>170</v>
      </c>
      <c r="C62" s="162" t="s">
        <v>170</v>
      </c>
      <c r="D62" s="162" t="s">
        <v>170</v>
      </c>
      <c r="E62" s="162" t="s">
        <v>170</v>
      </c>
      <c r="F62" s="162" t="s">
        <v>170</v>
      </c>
      <c r="G62" s="162" t="s">
        <v>170</v>
      </c>
      <c r="H62" s="162" t="s">
        <v>170</v>
      </c>
      <c r="I62" s="162" t="s">
        <v>252</v>
      </c>
      <c r="J62" s="162" t="s">
        <v>170</v>
      </c>
      <c r="K62" s="162" t="s">
        <v>170</v>
      </c>
      <c r="L62" s="162" t="s">
        <v>170</v>
      </c>
      <c r="M62" s="162" t="s">
        <v>170</v>
      </c>
      <c r="N62" s="162" t="s">
        <v>170</v>
      </c>
      <c r="O62" s="162" t="s">
        <v>170</v>
      </c>
      <c r="P62" s="162" t="s">
        <v>170</v>
      </c>
      <c r="Q62" s="162" t="s">
        <v>170</v>
      </c>
      <c r="R62" s="162"/>
      <c r="S62" s="162"/>
      <c r="T62" s="162"/>
      <c r="U62" s="163"/>
      <c r="X62" s="75" t="s">
        <v>87</v>
      </c>
      <c r="Y62" s="97">
        <f t="shared" si="6"/>
        <v>0</v>
      </c>
      <c r="Z62" s="97">
        <f t="shared" si="7"/>
        <v>0</v>
      </c>
      <c r="AA62" s="97">
        <f t="shared" si="8"/>
        <v>0</v>
      </c>
      <c r="AB62" s="97">
        <f t="shared" si="9"/>
        <v>0</v>
      </c>
      <c r="AC62" s="97">
        <f t="shared" si="10"/>
        <v>0</v>
      </c>
      <c r="AD62" s="97">
        <f t="shared" si="11"/>
        <v>0</v>
      </c>
      <c r="AE62" s="97">
        <f t="shared" si="12"/>
        <v>0</v>
      </c>
      <c r="AF62" s="97">
        <f t="shared" si="13"/>
        <v>4720</v>
      </c>
      <c r="AG62" s="97">
        <f t="shared" si="14"/>
        <v>0</v>
      </c>
      <c r="AH62" s="97">
        <f t="shared" si="15"/>
        <v>0</v>
      </c>
      <c r="AI62" s="97">
        <f t="shared" si="16"/>
        <v>0</v>
      </c>
      <c r="AJ62" s="97">
        <f t="shared" si="17"/>
        <v>0</v>
      </c>
      <c r="AK62" s="97">
        <f t="shared" si="18"/>
        <v>0</v>
      </c>
      <c r="AL62" s="97">
        <f t="shared" si="19"/>
        <v>0</v>
      </c>
      <c r="AM62" s="97">
        <f t="shared" si="20"/>
        <v>0</v>
      </c>
      <c r="AN62" s="97">
        <f t="shared" si="21"/>
        <v>0</v>
      </c>
      <c r="AO62" s="97" t="str">
        <f t="shared" si="22"/>
        <v>-</v>
      </c>
      <c r="AP62" s="97" t="str">
        <f t="shared" si="23"/>
        <v>-</v>
      </c>
      <c r="AQ62" s="97" t="str">
        <f t="shared" si="24"/>
        <v>-</v>
      </c>
      <c r="AR62" s="100" t="str">
        <f t="shared" si="25"/>
        <v>-</v>
      </c>
      <c r="AS62" s="110">
        <f t="shared" ref="AS62:AS84" si="26">SUM(Y62:AR62)</f>
        <v>4720</v>
      </c>
    </row>
    <row r="63" spans="1:45" x14ac:dyDescent="0.25">
      <c r="A63" s="75" t="s">
        <v>88</v>
      </c>
      <c r="B63" s="160" t="s">
        <v>170</v>
      </c>
      <c r="C63" s="160" t="s">
        <v>170</v>
      </c>
      <c r="D63" s="160" t="s">
        <v>170</v>
      </c>
      <c r="E63" s="160" t="s">
        <v>170</v>
      </c>
      <c r="F63" s="160" t="s">
        <v>170</v>
      </c>
      <c r="G63" s="160" t="s">
        <v>170</v>
      </c>
      <c r="H63" s="160" t="s">
        <v>170</v>
      </c>
      <c r="I63" s="160" t="s">
        <v>252</v>
      </c>
      <c r="J63" s="160" t="s">
        <v>170</v>
      </c>
      <c r="K63" s="160" t="s">
        <v>170</v>
      </c>
      <c r="L63" s="160" t="s">
        <v>170</v>
      </c>
      <c r="M63" s="160" t="s">
        <v>170</v>
      </c>
      <c r="N63" s="160" t="s">
        <v>170</v>
      </c>
      <c r="O63" s="160" t="s">
        <v>170</v>
      </c>
      <c r="P63" s="160" t="s">
        <v>170</v>
      </c>
      <c r="Q63" s="160" t="s">
        <v>170</v>
      </c>
      <c r="R63" s="160"/>
      <c r="S63" s="160"/>
      <c r="T63" s="160"/>
      <c r="U63" s="161"/>
      <c r="X63" s="75" t="s">
        <v>88</v>
      </c>
      <c r="Y63" s="95">
        <f t="shared" si="6"/>
        <v>0</v>
      </c>
      <c r="Z63" s="95">
        <f t="shared" si="7"/>
        <v>0</v>
      </c>
      <c r="AA63" s="95">
        <f t="shared" si="8"/>
        <v>0</v>
      </c>
      <c r="AB63" s="95">
        <f t="shared" si="9"/>
        <v>0</v>
      </c>
      <c r="AC63" s="95">
        <f t="shared" si="10"/>
        <v>0</v>
      </c>
      <c r="AD63" s="95">
        <f t="shared" si="11"/>
        <v>0</v>
      </c>
      <c r="AE63" s="95">
        <f t="shared" si="12"/>
        <v>0</v>
      </c>
      <c r="AF63" s="95">
        <f t="shared" si="13"/>
        <v>4720</v>
      </c>
      <c r="AG63" s="95">
        <f t="shared" si="14"/>
        <v>0</v>
      </c>
      <c r="AH63" s="95">
        <f t="shared" si="15"/>
        <v>0</v>
      </c>
      <c r="AI63" s="95">
        <f t="shared" si="16"/>
        <v>0</v>
      </c>
      <c r="AJ63" s="95">
        <f t="shared" si="17"/>
        <v>0</v>
      </c>
      <c r="AK63" s="95">
        <f t="shared" si="18"/>
        <v>0</v>
      </c>
      <c r="AL63" s="95">
        <f t="shared" si="19"/>
        <v>0</v>
      </c>
      <c r="AM63" s="95">
        <f t="shared" si="20"/>
        <v>0</v>
      </c>
      <c r="AN63" s="95">
        <f t="shared" si="21"/>
        <v>0</v>
      </c>
      <c r="AO63" s="95" t="str">
        <f t="shared" si="22"/>
        <v>-</v>
      </c>
      <c r="AP63" s="95" t="str">
        <f t="shared" si="23"/>
        <v>-</v>
      </c>
      <c r="AQ63" s="95" t="str">
        <f t="shared" si="24"/>
        <v>-</v>
      </c>
      <c r="AR63" s="101" t="str">
        <f t="shared" si="25"/>
        <v>-</v>
      </c>
      <c r="AS63" s="110">
        <f t="shared" si="26"/>
        <v>4720</v>
      </c>
    </row>
    <row r="64" spans="1:45" x14ac:dyDescent="0.25">
      <c r="A64" s="75" t="s">
        <v>89</v>
      </c>
      <c r="B64" s="160" t="s">
        <v>170</v>
      </c>
      <c r="C64" s="160" t="s">
        <v>170</v>
      </c>
      <c r="D64" s="160" t="s">
        <v>170</v>
      </c>
      <c r="E64" s="160" t="s">
        <v>170</v>
      </c>
      <c r="F64" s="160" t="s">
        <v>170</v>
      </c>
      <c r="G64" s="160" t="s">
        <v>170</v>
      </c>
      <c r="H64" s="160" t="s">
        <v>170</v>
      </c>
      <c r="I64" s="160" t="s">
        <v>252</v>
      </c>
      <c r="J64" s="160" t="s">
        <v>170</v>
      </c>
      <c r="K64" s="160" t="s">
        <v>170</v>
      </c>
      <c r="L64" s="160" t="s">
        <v>170</v>
      </c>
      <c r="M64" s="160" t="s">
        <v>170</v>
      </c>
      <c r="N64" s="160" t="s">
        <v>170</v>
      </c>
      <c r="O64" s="160" t="s">
        <v>170</v>
      </c>
      <c r="P64" s="160" t="s">
        <v>170</v>
      </c>
      <c r="Q64" s="160" t="s">
        <v>170</v>
      </c>
      <c r="R64" s="160"/>
      <c r="S64" s="160"/>
      <c r="T64" s="160"/>
      <c r="U64" s="161"/>
      <c r="X64" s="75" t="s">
        <v>89</v>
      </c>
      <c r="Y64" s="95">
        <f t="shared" si="6"/>
        <v>0</v>
      </c>
      <c r="Z64" s="95">
        <f t="shared" si="7"/>
        <v>0</v>
      </c>
      <c r="AA64" s="95">
        <f t="shared" si="8"/>
        <v>0</v>
      </c>
      <c r="AB64" s="95">
        <f t="shared" si="9"/>
        <v>0</v>
      </c>
      <c r="AC64" s="95">
        <f t="shared" si="10"/>
        <v>0</v>
      </c>
      <c r="AD64" s="95">
        <f t="shared" si="11"/>
        <v>0</v>
      </c>
      <c r="AE64" s="95">
        <f t="shared" si="12"/>
        <v>0</v>
      </c>
      <c r="AF64" s="95">
        <f t="shared" si="13"/>
        <v>4720</v>
      </c>
      <c r="AG64" s="95">
        <f t="shared" si="14"/>
        <v>0</v>
      </c>
      <c r="AH64" s="95">
        <f t="shared" si="15"/>
        <v>0</v>
      </c>
      <c r="AI64" s="95">
        <f t="shared" si="16"/>
        <v>0</v>
      </c>
      <c r="AJ64" s="95">
        <f t="shared" si="17"/>
        <v>0</v>
      </c>
      <c r="AK64" s="95">
        <f t="shared" si="18"/>
        <v>0</v>
      </c>
      <c r="AL64" s="95">
        <f t="shared" si="19"/>
        <v>0</v>
      </c>
      <c r="AM64" s="95">
        <f t="shared" si="20"/>
        <v>0</v>
      </c>
      <c r="AN64" s="95">
        <f t="shared" si="21"/>
        <v>0</v>
      </c>
      <c r="AO64" s="95" t="str">
        <f t="shared" si="22"/>
        <v>-</v>
      </c>
      <c r="AP64" s="95" t="str">
        <f t="shared" si="23"/>
        <v>-</v>
      </c>
      <c r="AQ64" s="95" t="str">
        <f t="shared" si="24"/>
        <v>-</v>
      </c>
      <c r="AR64" s="101" t="str">
        <f t="shared" si="25"/>
        <v>-</v>
      </c>
      <c r="AS64" s="110">
        <f t="shared" si="26"/>
        <v>4720</v>
      </c>
    </row>
    <row r="65" spans="1:45" x14ac:dyDescent="0.25">
      <c r="A65" s="75" t="s">
        <v>90</v>
      </c>
      <c r="B65" s="160" t="s">
        <v>170</v>
      </c>
      <c r="C65" s="160" t="s">
        <v>170</v>
      </c>
      <c r="D65" s="160" t="s">
        <v>170</v>
      </c>
      <c r="E65" s="160" t="s">
        <v>170</v>
      </c>
      <c r="F65" s="160" t="s">
        <v>170</v>
      </c>
      <c r="G65" s="160" t="s">
        <v>170</v>
      </c>
      <c r="H65" s="160" t="s">
        <v>170</v>
      </c>
      <c r="I65" s="160" t="s">
        <v>252</v>
      </c>
      <c r="J65" s="160" t="s">
        <v>170</v>
      </c>
      <c r="K65" s="160" t="s">
        <v>170</v>
      </c>
      <c r="L65" s="160" t="s">
        <v>170</v>
      </c>
      <c r="M65" s="160" t="s">
        <v>170</v>
      </c>
      <c r="N65" s="160" t="s">
        <v>170</v>
      </c>
      <c r="O65" s="160" t="s">
        <v>170</v>
      </c>
      <c r="P65" s="160" t="s">
        <v>170</v>
      </c>
      <c r="Q65" s="160" t="s">
        <v>170</v>
      </c>
      <c r="R65" s="160"/>
      <c r="S65" s="160"/>
      <c r="T65" s="160"/>
      <c r="U65" s="161"/>
      <c r="X65" s="75" t="s">
        <v>90</v>
      </c>
      <c r="Y65" s="95">
        <f t="shared" si="6"/>
        <v>0</v>
      </c>
      <c r="Z65" s="95">
        <f t="shared" si="7"/>
        <v>0</v>
      </c>
      <c r="AA65" s="95">
        <f t="shared" si="8"/>
        <v>0</v>
      </c>
      <c r="AB65" s="95">
        <f t="shared" si="9"/>
        <v>0</v>
      </c>
      <c r="AC65" s="95">
        <f t="shared" si="10"/>
        <v>0</v>
      </c>
      <c r="AD65" s="95">
        <f t="shared" si="11"/>
        <v>0</v>
      </c>
      <c r="AE65" s="95">
        <f t="shared" si="12"/>
        <v>0</v>
      </c>
      <c r="AF65" s="95">
        <f t="shared" si="13"/>
        <v>4720</v>
      </c>
      <c r="AG65" s="95">
        <f t="shared" si="14"/>
        <v>0</v>
      </c>
      <c r="AH65" s="95">
        <f t="shared" si="15"/>
        <v>0</v>
      </c>
      <c r="AI65" s="95">
        <f t="shared" si="16"/>
        <v>0</v>
      </c>
      <c r="AJ65" s="95">
        <f t="shared" si="17"/>
        <v>0</v>
      </c>
      <c r="AK65" s="95">
        <f t="shared" si="18"/>
        <v>0</v>
      </c>
      <c r="AL65" s="95">
        <f t="shared" si="19"/>
        <v>0</v>
      </c>
      <c r="AM65" s="95">
        <f t="shared" si="20"/>
        <v>0</v>
      </c>
      <c r="AN65" s="95">
        <f t="shared" si="21"/>
        <v>0</v>
      </c>
      <c r="AO65" s="95" t="str">
        <f t="shared" si="22"/>
        <v>-</v>
      </c>
      <c r="AP65" s="95" t="str">
        <f t="shared" si="23"/>
        <v>-</v>
      </c>
      <c r="AQ65" s="95" t="str">
        <f t="shared" si="24"/>
        <v>-</v>
      </c>
      <c r="AR65" s="101" t="str">
        <f t="shared" si="25"/>
        <v>-</v>
      </c>
      <c r="AS65" s="110">
        <f t="shared" si="26"/>
        <v>4720</v>
      </c>
    </row>
    <row r="66" spans="1:45" x14ac:dyDescent="0.25">
      <c r="A66" s="75" t="s">
        <v>91</v>
      </c>
      <c r="B66" s="160" t="s">
        <v>170</v>
      </c>
      <c r="C66" s="160" t="s">
        <v>170</v>
      </c>
      <c r="D66" s="160" t="s">
        <v>170</v>
      </c>
      <c r="E66" s="160" t="s">
        <v>170</v>
      </c>
      <c r="F66" s="160" t="s">
        <v>170</v>
      </c>
      <c r="G66" s="160" t="s">
        <v>170</v>
      </c>
      <c r="H66" s="160" t="s">
        <v>170</v>
      </c>
      <c r="I66" s="160" t="s">
        <v>252</v>
      </c>
      <c r="J66" s="160" t="s">
        <v>170</v>
      </c>
      <c r="K66" s="160" t="s">
        <v>170</v>
      </c>
      <c r="L66" s="160" t="s">
        <v>170</v>
      </c>
      <c r="M66" s="160" t="s">
        <v>170</v>
      </c>
      <c r="N66" s="160" t="s">
        <v>170</v>
      </c>
      <c r="O66" s="160" t="s">
        <v>170</v>
      </c>
      <c r="P66" s="160" t="s">
        <v>170</v>
      </c>
      <c r="Q66" s="160" t="s">
        <v>170</v>
      </c>
      <c r="R66" s="160"/>
      <c r="S66" s="160"/>
      <c r="T66" s="160"/>
      <c r="U66" s="161"/>
      <c r="X66" s="75" t="s">
        <v>91</v>
      </c>
      <c r="Y66" s="95">
        <f t="shared" si="6"/>
        <v>0</v>
      </c>
      <c r="Z66" s="95">
        <f t="shared" si="7"/>
        <v>0</v>
      </c>
      <c r="AA66" s="95">
        <f t="shared" si="8"/>
        <v>0</v>
      </c>
      <c r="AB66" s="95">
        <f t="shared" si="9"/>
        <v>0</v>
      </c>
      <c r="AC66" s="95">
        <f t="shared" si="10"/>
        <v>0</v>
      </c>
      <c r="AD66" s="95">
        <f t="shared" si="11"/>
        <v>0</v>
      </c>
      <c r="AE66" s="95">
        <f t="shared" si="12"/>
        <v>0</v>
      </c>
      <c r="AF66" s="95">
        <f t="shared" si="13"/>
        <v>4720</v>
      </c>
      <c r="AG66" s="95">
        <f t="shared" si="14"/>
        <v>0</v>
      </c>
      <c r="AH66" s="95">
        <f t="shared" si="15"/>
        <v>0</v>
      </c>
      <c r="AI66" s="95">
        <f t="shared" si="16"/>
        <v>0</v>
      </c>
      <c r="AJ66" s="95">
        <f t="shared" si="17"/>
        <v>0</v>
      </c>
      <c r="AK66" s="95">
        <f t="shared" si="18"/>
        <v>0</v>
      </c>
      <c r="AL66" s="95">
        <f t="shared" si="19"/>
        <v>0</v>
      </c>
      <c r="AM66" s="95">
        <f t="shared" si="20"/>
        <v>0</v>
      </c>
      <c r="AN66" s="95">
        <f t="shared" si="21"/>
        <v>0</v>
      </c>
      <c r="AO66" s="95" t="str">
        <f t="shared" si="22"/>
        <v>-</v>
      </c>
      <c r="AP66" s="95" t="str">
        <f t="shared" si="23"/>
        <v>-</v>
      </c>
      <c r="AQ66" s="95" t="str">
        <f t="shared" si="24"/>
        <v>-</v>
      </c>
      <c r="AR66" s="101" t="str">
        <f t="shared" si="25"/>
        <v>-</v>
      </c>
      <c r="AS66" s="110">
        <f t="shared" si="26"/>
        <v>4720</v>
      </c>
    </row>
    <row r="67" spans="1:45" x14ac:dyDescent="0.25">
      <c r="A67" s="75" t="s">
        <v>92</v>
      </c>
      <c r="B67" s="160" t="s">
        <v>170</v>
      </c>
      <c r="C67" s="160" t="s">
        <v>170</v>
      </c>
      <c r="D67" s="160" t="s">
        <v>170</v>
      </c>
      <c r="E67" s="160" t="s">
        <v>170</v>
      </c>
      <c r="F67" s="160" t="s">
        <v>170</v>
      </c>
      <c r="G67" s="160" t="s">
        <v>170</v>
      </c>
      <c r="H67" s="160" t="s">
        <v>170</v>
      </c>
      <c r="I67" s="160" t="s">
        <v>252</v>
      </c>
      <c r="J67" s="160" t="s">
        <v>170</v>
      </c>
      <c r="K67" s="160" t="s">
        <v>170</v>
      </c>
      <c r="L67" s="160" t="s">
        <v>170</v>
      </c>
      <c r="M67" s="160" t="s">
        <v>170</v>
      </c>
      <c r="N67" s="160" t="s">
        <v>170</v>
      </c>
      <c r="O67" s="160" t="s">
        <v>170</v>
      </c>
      <c r="P67" s="160" t="s">
        <v>170</v>
      </c>
      <c r="Q67" s="160" t="s">
        <v>170</v>
      </c>
      <c r="R67" s="160"/>
      <c r="S67" s="160"/>
      <c r="T67" s="160"/>
      <c r="U67" s="161"/>
      <c r="X67" s="75" t="s">
        <v>92</v>
      </c>
      <c r="Y67" s="95">
        <f t="shared" si="6"/>
        <v>0</v>
      </c>
      <c r="Z67" s="95">
        <f t="shared" si="7"/>
        <v>0</v>
      </c>
      <c r="AA67" s="95">
        <f t="shared" si="8"/>
        <v>0</v>
      </c>
      <c r="AB67" s="95">
        <f t="shared" si="9"/>
        <v>0</v>
      </c>
      <c r="AC67" s="95">
        <f t="shared" si="10"/>
        <v>0</v>
      </c>
      <c r="AD67" s="95">
        <f t="shared" si="11"/>
        <v>0</v>
      </c>
      <c r="AE67" s="95">
        <f t="shared" si="12"/>
        <v>0</v>
      </c>
      <c r="AF67" s="95">
        <f t="shared" si="13"/>
        <v>4720</v>
      </c>
      <c r="AG67" s="95">
        <f t="shared" si="14"/>
        <v>0</v>
      </c>
      <c r="AH67" s="95">
        <f t="shared" si="15"/>
        <v>0</v>
      </c>
      <c r="AI67" s="95">
        <f t="shared" si="16"/>
        <v>0</v>
      </c>
      <c r="AJ67" s="95">
        <f t="shared" si="17"/>
        <v>0</v>
      </c>
      <c r="AK67" s="95">
        <f t="shared" si="18"/>
        <v>0</v>
      </c>
      <c r="AL67" s="95">
        <f t="shared" si="19"/>
        <v>0</v>
      </c>
      <c r="AM67" s="95">
        <f t="shared" si="20"/>
        <v>0</v>
      </c>
      <c r="AN67" s="95">
        <f t="shared" si="21"/>
        <v>0</v>
      </c>
      <c r="AO67" s="95" t="str">
        <f t="shared" si="22"/>
        <v>-</v>
      </c>
      <c r="AP67" s="95" t="str">
        <f t="shared" si="23"/>
        <v>-</v>
      </c>
      <c r="AQ67" s="95" t="str">
        <f t="shared" si="24"/>
        <v>-</v>
      </c>
      <c r="AR67" s="101" t="str">
        <f t="shared" si="25"/>
        <v>-</v>
      </c>
      <c r="AS67" s="110">
        <f t="shared" si="26"/>
        <v>4720</v>
      </c>
    </row>
    <row r="68" spans="1:45" x14ac:dyDescent="0.25">
      <c r="A68" s="75" t="s">
        <v>93</v>
      </c>
      <c r="B68" s="160" t="s">
        <v>170</v>
      </c>
      <c r="C68" s="160" t="s">
        <v>170</v>
      </c>
      <c r="D68" s="160" t="s">
        <v>170</v>
      </c>
      <c r="E68" s="160" t="s">
        <v>170</v>
      </c>
      <c r="F68" s="160" t="s">
        <v>170</v>
      </c>
      <c r="G68" s="160" t="s">
        <v>170</v>
      </c>
      <c r="H68" s="160" t="s">
        <v>170</v>
      </c>
      <c r="I68" s="160" t="s">
        <v>252</v>
      </c>
      <c r="J68" s="160" t="s">
        <v>170</v>
      </c>
      <c r="K68" s="160" t="s">
        <v>170</v>
      </c>
      <c r="L68" s="160" t="s">
        <v>170</v>
      </c>
      <c r="M68" s="160" t="s">
        <v>170</v>
      </c>
      <c r="N68" s="160" t="s">
        <v>170</v>
      </c>
      <c r="O68" s="160" t="s">
        <v>170</v>
      </c>
      <c r="P68" s="160" t="s">
        <v>170</v>
      </c>
      <c r="Q68" s="160" t="s">
        <v>170</v>
      </c>
      <c r="R68" s="160"/>
      <c r="S68" s="160"/>
      <c r="T68" s="160"/>
      <c r="U68" s="161"/>
      <c r="X68" s="75" t="s">
        <v>93</v>
      </c>
      <c r="Y68" s="95">
        <f t="shared" si="6"/>
        <v>0</v>
      </c>
      <c r="Z68" s="95">
        <f t="shared" si="7"/>
        <v>0</v>
      </c>
      <c r="AA68" s="95">
        <f t="shared" si="8"/>
        <v>0</v>
      </c>
      <c r="AB68" s="95">
        <f t="shared" si="9"/>
        <v>0</v>
      </c>
      <c r="AC68" s="95">
        <f t="shared" si="10"/>
        <v>0</v>
      </c>
      <c r="AD68" s="95">
        <f t="shared" si="11"/>
        <v>0</v>
      </c>
      <c r="AE68" s="95">
        <f t="shared" si="12"/>
        <v>0</v>
      </c>
      <c r="AF68" s="95">
        <f t="shared" si="13"/>
        <v>4720</v>
      </c>
      <c r="AG68" s="95">
        <f t="shared" si="14"/>
        <v>0</v>
      </c>
      <c r="AH68" s="95">
        <f t="shared" si="15"/>
        <v>0</v>
      </c>
      <c r="AI68" s="95">
        <f t="shared" si="16"/>
        <v>0</v>
      </c>
      <c r="AJ68" s="95">
        <f t="shared" si="17"/>
        <v>0</v>
      </c>
      <c r="AK68" s="95">
        <f t="shared" si="18"/>
        <v>0</v>
      </c>
      <c r="AL68" s="95">
        <f t="shared" si="19"/>
        <v>0</v>
      </c>
      <c r="AM68" s="95">
        <f t="shared" si="20"/>
        <v>0</v>
      </c>
      <c r="AN68" s="95">
        <f t="shared" si="21"/>
        <v>0</v>
      </c>
      <c r="AO68" s="95" t="str">
        <f t="shared" si="22"/>
        <v>-</v>
      </c>
      <c r="AP68" s="95" t="str">
        <f t="shared" si="23"/>
        <v>-</v>
      </c>
      <c r="AQ68" s="95" t="str">
        <f t="shared" si="24"/>
        <v>-</v>
      </c>
      <c r="AR68" s="101" t="str">
        <f t="shared" si="25"/>
        <v>-</v>
      </c>
      <c r="AS68" s="110">
        <f t="shared" si="26"/>
        <v>4720</v>
      </c>
    </row>
    <row r="69" spans="1:45" x14ac:dyDescent="0.25">
      <c r="A69" s="75" t="s">
        <v>94</v>
      </c>
      <c r="B69" s="160" t="s">
        <v>170</v>
      </c>
      <c r="C69" s="160" t="s">
        <v>170</v>
      </c>
      <c r="D69" s="160" t="s">
        <v>170</v>
      </c>
      <c r="E69" s="160" t="s">
        <v>170</v>
      </c>
      <c r="F69" s="160" t="s">
        <v>170</v>
      </c>
      <c r="G69" s="160" t="s">
        <v>170</v>
      </c>
      <c r="H69" s="160" t="s">
        <v>170</v>
      </c>
      <c r="I69" s="160" t="s">
        <v>252</v>
      </c>
      <c r="J69" s="160" t="s">
        <v>170</v>
      </c>
      <c r="K69" s="160" t="s">
        <v>170</v>
      </c>
      <c r="L69" s="160" t="s">
        <v>170</v>
      </c>
      <c r="M69" s="160" t="s">
        <v>170</v>
      </c>
      <c r="N69" s="160" t="s">
        <v>170</v>
      </c>
      <c r="O69" s="160" t="s">
        <v>170</v>
      </c>
      <c r="P69" s="160" t="s">
        <v>170</v>
      </c>
      <c r="Q69" s="160" t="s">
        <v>170</v>
      </c>
      <c r="R69" s="160"/>
      <c r="S69" s="160"/>
      <c r="T69" s="160"/>
      <c r="U69" s="161"/>
      <c r="X69" s="75" t="s">
        <v>94</v>
      </c>
      <c r="Y69" s="95">
        <f t="shared" si="6"/>
        <v>0</v>
      </c>
      <c r="Z69" s="95">
        <f t="shared" si="7"/>
        <v>0</v>
      </c>
      <c r="AA69" s="95">
        <f t="shared" si="8"/>
        <v>0</v>
      </c>
      <c r="AB69" s="95">
        <f t="shared" si="9"/>
        <v>0</v>
      </c>
      <c r="AC69" s="95">
        <f t="shared" si="10"/>
        <v>0</v>
      </c>
      <c r="AD69" s="95">
        <f t="shared" si="11"/>
        <v>0</v>
      </c>
      <c r="AE69" s="95">
        <f t="shared" si="12"/>
        <v>0</v>
      </c>
      <c r="AF69" s="95">
        <f t="shared" si="13"/>
        <v>4720</v>
      </c>
      <c r="AG69" s="95">
        <f t="shared" si="14"/>
        <v>0</v>
      </c>
      <c r="AH69" s="95">
        <f t="shared" si="15"/>
        <v>0</v>
      </c>
      <c r="AI69" s="95">
        <f t="shared" si="16"/>
        <v>0</v>
      </c>
      <c r="AJ69" s="95">
        <f t="shared" si="17"/>
        <v>0</v>
      </c>
      <c r="AK69" s="95">
        <f t="shared" si="18"/>
        <v>0</v>
      </c>
      <c r="AL69" s="95">
        <f t="shared" si="19"/>
        <v>0</v>
      </c>
      <c r="AM69" s="95">
        <f t="shared" si="20"/>
        <v>0</v>
      </c>
      <c r="AN69" s="95">
        <f t="shared" si="21"/>
        <v>0</v>
      </c>
      <c r="AO69" s="95" t="str">
        <f t="shared" si="22"/>
        <v>-</v>
      </c>
      <c r="AP69" s="95" t="str">
        <f t="shared" si="23"/>
        <v>-</v>
      </c>
      <c r="AQ69" s="95" t="str">
        <f t="shared" si="24"/>
        <v>-</v>
      </c>
      <c r="AR69" s="101" t="str">
        <f t="shared" si="25"/>
        <v>-</v>
      </c>
      <c r="AS69" s="110">
        <f t="shared" si="26"/>
        <v>4720</v>
      </c>
    </row>
    <row r="70" spans="1:45" x14ac:dyDescent="0.25">
      <c r="A70" s="75" t="s">
        <v>95</v>
      </c>
      <c r="B70" s="160" t="s">
        <v>170</v>
      </c>
      <c r="C70" s="160" t="s">
        <v>252</v>
      </c>
      <c r="D70" s="160" t="s">
        <v>170</v>
      </c>
      <c r="E70" s="160" t="s">
        <v>170</v>
      </c>
      <c r="F70" s="160" t="s">
        <v>170</v>
      </c>
      <c r="G70" s="160" t="s">
        <v>252</v>
      </c>
      <c r="H70" s="160" t="s">
        <v>252</v>
      </c>
      <c r="I70" s="160" t="s">
        <v>252</v>
      </c>
      <c r="J70" s="160" t="s">
        <v>170</v>
      </c>
      <c r="K70" s="160" t="s">
        <v>170</v>
      </c>
      <c r="L70" s="160" t="s">
        <v>170</v>
      </c>
      <c r="M70" s="160" t="s">
        <v>170</v>
      </c>
      <c r="N70" s="160" t="s">
        <v>170</v>
      </c>
      <c r="O70" s="160" t="s">
        <v>170</v>
      </c>
      <c r="P70" s="160" t="s">
        <v>170</v>
      </c>
      <c r="Q70" s="160" t="s">
        <v>301</v>
      </c>
      <c r="R70" s="160"/>
      <c r="S70" s="160"/>
      <c r="T70" s="160"/>
      <c r="U70" s="161"/>
      <c r="X70" s="75" t="s">
        <v>95</v>
      </c>
      <c r="Y70" s="95">
        <f t="shared" si="6"/>
        <v>0</v>
      </c>
      <c r="Z70" s="95">
        <f t="shared" si="7"/>
        <v>1749.6000000000001</v>
      </c>
      <c r="AA70" s="95">
        <f t="shared" si="8"/>
        <v>0</v>
      </c>
      <c r="AB70" s="95">
        <f t="shared" si="9"/>
        <v>0</v>
      </c>
      <c r="AC70" s="95">
        <f t="shared" si="10"/>
        <v>0</v>
      </c>
      <c r="AD70" s="95">
        <f t="shared" si="11"/>
        <v>680.4</v>
      </c>
      <c r="AE70" s="95">
        <f t="shared" si="12"/>
        <v>349.92</v>
      </c>
      <c r="AF70" s="95">
        <f t="shared" si="13"/>
        <v>4720</v>
      </c>
      <c r="AG70" s="95">
        <f t="shared" si="14"/>
        <v>0</v>
      </c>
      <c r="AH70" s="95">
        <f t="shared" si="15"/>
        <v>0</v>
      </c>
      <c r="AI70" s="95">
        <f t="shared" si="16"/>
        <v>0</v>
      </c>
      <c r="AJ70" s="95">
        <f t="shared" si="17"/>
        <v>0</v>
      </c>
      <c r="AK70" s="95">
        <f t="shared" si="18"/>
        <v>0</v>
      </c>
      <c r="AL70" s="95">
        <f t="shared" si="19"/>
        <v>0</v>
      </c>
      <c r="AM70" s="95">
        <f t="shared" si="20"/>
        <v>0</v>
      </c>
      <c r="AN70" s="95">
        <f t="shared" si="21"/>
        <v>0</v>
      </c>
      <c r="AO70" s="95" t="str">
        <f t="shared" si="22"/>
        <v>-</v>
      </c>
      <c r="AP70" s="95" t="str">
        <f t="shared" si="23"/>
        <v>-</v>
      </c>
      <c r="AQ70" s="95" t="str">
        <f t="shared" si="24"/>
        <v>-</v>
      </c>
      <c r="AR70" s="101" t="str">
        <f t="shared" si="25"/>
        <v>-</v>
      </c>
      <c r="AS70" s="110">
        <f t="shared" si="26"/>
        <v>7499.92</v>
      </c>
    </row>
    <row r="71" spans="1:45" x14ac:dyDescent="0.25">
      <c r="A71" s="75" t="s">
        <v>96</v>
      </c>
      <c r="B71" s="160" t="s">
        <v>170</v>
      </c>
      <c r="C71" s="160" t="s">
        <v>252</v>
      </c>
      <c r="D71" s="160" t="s">
        <v>170</v>
      </c>
      <c r="E71" s="160" t="s">
        <v>170</v>
      </c>
      <c r="F71" s="160" t="s">
        <v>170</v>
      </c>
      <c r="G71" s="160" t="s">
        <v>252</v>
      </c>
      <c r="H71" s="160" t="s">
        <v>252</v>
      </c>
      <c r="I71" s="160" t="s">
        <v>252</v>
      </c>
      <c r="J71" s="160" t="s">
        <v>170</v>
      </c>
      <c r="K71" s="160" t="s">
        <v>170</v>
      </c>
      <c r="L71" s="160" t="s">
        <v>170</v>
      </c>
      <c r="M71" s="160" t="s">
        <v>170</v>
      </c>
      <c r="N71" s="160" t="s">
        <v>170</v>
      </c>
      <c r="O71" s="160" t="s">
        <v>170</v>
      </c>
      <c r="P71" s="160" t="s">
        <v>170</v>
      </c>
      <c r="Q71" s="160" t="s">
        <v>170</v>
      </c>
      <c r="R71" s="160"/>
      <c r="S71" s="160"/>
      <c r="T71" s="160"/>
      <c r="U71" s="161"/>
      <c r="X71" s="75" t="s">
        <v>96</v>
      </c>
      <c r="Y71" s="95">
        <f t="shared" si="6"/>
        <v>0</v>
      </c>
      <c r="Z71" s="95">
        <f t="shared" si="7"/>
        <v>1749.6000000000001</v>
      </c>
      <c r="AA71" s="95">
        <f t="shared" si="8"/>
        <v>0</v>
      </c>
      <c r="AB71" s="95">
        <f t="shared" si="9"/>
        <v>0</v>
      </c>
      <c r="AC71" s="95">
        <f t="shared" si="10"/>
        <v>0</v>
      </c>
      <c r="AD71" s="95">
        <f t="shared" si="11"/>
        <v>680.4</v>
      </c>
      <c r="AE71" s="95">
        <f t="shared" si="12"/>
        <v>349.92</v>
      </c>
      <c r="AF71" s="95">
        <f t="shared" si="13"/>
        <v>4720</v>
      </c>
      <c r="AG71" s="95">
        <f t="shared" si="14"/>
        <v>0</v>
      </c>
      <c r="AH71" s="95">
        <f t="shared" si="15"/>
        <v>0</v>
      </c>
      <c r="AI71" s="95">
        <f t="shared" si="16"/>
        <v>0</v>
      </c>
      <c r="AJ71" s="95">
        <f t="shared" si="17"/>
        <v>0</v>
      </c>
      <c r="AK71" s="95">
        <f t="shared" si="18"/>
        <v>0</v>
      </c>
      <c r="AL71" s="95">
        <f t="shared" si="19"/>
        <v>0</v>
      </c>
      <c r="AM71" s="95">
        <f t="shared" si="20"/>
        <v>0</v>
      </c>
      <c r="AN71" s="95">
        <f t="shared" si="21"/>
        <v>0</v>
      </c>
      <c r="AO71" s="95" t="str">
        <f t="shared" si="22"/>
        <v>-</v>
      </c>
      <c r="AP71" s="95" t="str">
        <f t="shared" si="23"/>
        <v>-</v>
      </c>
      <c r="AQ71" s="95" t="str">
        <f t="shared" si="24"/>
        <v>-</v>
      </c>
      <c r="AR71" s="101" t="str">
        <f t="shared" si="25"/>
        <v>-</v>
      </c>
      <c r="AS71" s="110">
        <f t="shared" si="26"/>
        <v>7499.92</v>
      </c>
    </row>
    <row r="72" spans="1:45" x14ac:dyDescent="0.25">
      <c r="A72" s="75" t="s">
        <v>97</v>
      </c>
      <c r="B72" s="160" t="s">
        <v>170</v>
      </c>
      <c r="C72" s="160" t="s">
        <v>252</v>
      </c>
      <c r="D72" s="160" t="s">
        <v>170</v>
      </c>
      <c r="E72" s="160" t="s">
        <v>170</v>
      </c>
      <c r="F72" s="160" t="s">
        <v>170</v>
      </c>
      <c r="G72" s="160" t="s">
        <v>170</v>
      </c>
      <c r="H72" s="160" t="s">
        <v>170</v>
      </c>
      <c r="I72" s="160" t="s">
        <v>252</v>
      </c>
      <c r="J72" s="160" t="s">
        <v>170</v>
      </c>
      <c r="K72" s="160" t="s">
        <v>170</v>
      </c>
      <c r="L72" s="160" t="s">
        <v>170</v>
      </c>
      <c r="M72" s="160" t="s">
        <v>170</v>
      </c>
      <c r="N72" s="160" t="s">
        <v>170</v>
      </c>
      <c r="O72" s="160" t="s">
        <v>170</v>
      </c>
      <c r="P72" s="160" t="s">
        <v>170</v>
      </c>
      <c r="Q72" s="160" t="s">
        <v>170</v>
      </c>
      <c r="R72" s="160"/>
      <c r="S72" s="160"/>
      <c r="T72" s="160"/>
      <c r="U72" s="161"/>
      <c r="X72" s="75" t="s">
        <v>97</v>
      </c>
      <c r="Y72" s="95">
        <f t="shared" si="6"/>
        <v>0</v>
      </c>
      <c r="Z72" s="95">
        <f t="shared" si="7"/>
        <v>1749.6000000000001</v>
      </c>
      <c r="AA72" s="95">
        <f t="shared" si="8"/>
        <v>0</v>
      </c>
      <c r="AB72" s="95">
        <f t="shared" si="9"/>
        <v>0</v>
      </c>
      <c r="AC72" s="95">
        <f t="shared" si="10"/>
        <v>0</v>
      </c>
      <c r="AD72" s="95">
        <f t="shared" si="11"/>
        <v>0</v>
      </c>
      <c r="AE72" s="95">
        <f t="shared" si="12"/>
        <v>0</v>
      </c>
      <c r="AF72" s="95">
        <f t="shared" si="13"/>
        <v>4720</v>
      </c>
      <c r="AG72" s="95">
        <f t="shared" si="14"/>
        <v>0</v>
      </c>
      <c r="AH72" s="95">
        <f t="shared" si="15"/>
        <v>0</v>
      </c>
      <c r="AI72" s="95">
        <f t="shared" si="16"/>
        <v>0</v>
      </c>
      <c r="AJ72" s="95">
        <f t="shared" si="17"/>
        <v>0</v>
      </c>
      <c r="AK72" s="95">
        <f t="shared" si="18"/>
        <v>0</v>
      </c>
      <c r="AL72" s="95">
        <f t="shared" si="19"/>
        <v>0</v>
      </c>
      <c r="AM72" s="95">
        <f t="shared" si="20"/>
        <v>0</v>
      </c>
      <c r="AN72" s="95">
        <f t="shared" si="21"/>
        <v>0</v>
      </c>
      <c r="AO72" s="95" t="str">
        <f t="shared" si="22"/>
        <v>-</v>
      </c>
      <c r="AP72" s="95" t="str">
        <f t="shared" si="23"/>
        <v>-</v>
      </c>
      <c r="AQ72" s="95" t="str">
        <f t="shared" si="24"/>
        <v>-</v>
      </c>
      <c r="AR72" s="101" t="str">
        <f t="shared" si="25"/>
        <v>-</v>
      </c>
      <c r="AS72" s="110">
        <f t="shared" si="26"/>
        <v>6469.6</v>
      </c>
    </row>
    <row r="73" spans="1:45" x14ac:dyDescent="0.25">
      <c r="A73" s="75" t="s">
        <v>98</v>
      </c>
      <c r="B73" s="160" t="s">
        <v>170</v>
      </c>
      <c r="C73" s="160" t="s">
        <v>302</v>
      </c>
      <c r="D73" s="160" t="s">
        <v>170</v>
      </c>
      <c r="E73" s="160" t="s">
        <v>170</v>
      </c>
      <c r="F73" s="160" t="s">
        <v>170</v>
      </c>
      <c r="G73" s="160" t="s">
        <v>170</v>
      </c>
      <c r="H73" s="160" t="s">
        <v>170</v>
      </c>
      <c r="I73" s="160" t="s">
        <v>252</v>
      </c>
      <c r="J73" s="160" t="s">
        <v>170</v>
      </c>
      <c r="K73" s="160" t="s">
        <v>170</v>
      </c>
      <c r="L73" s="160" t="s">
        <v>170</v>
      </c>
      <c r="M73" s="160" t="s">
        <v>170</v>
      </c>
      <c r="N73" s="160" t="s">
        <v>170</v>
      </c>
      <c r="O73" s="160" t="s">
        <v>170</v>
      </c>
      <c r="P73" s="160" t="s">
        <v>170</v>
      </c>
      <c r="Q73" s="160" t="s">
        <v>170</v>
      </c>
      <c r="R73" s="160"/>
      <c r="S73" s="160"/>
      <c r="T73" s="160"/>
      <c r="U73" s="161"/>
      <c r="X73" s="75" t="s">
        <v>98</v>
      </c>
      <c r="Y73" s="95">
        <f t="shared" si="6"/>
        <v>0</v>
      </c>
      <c r="Z73" s="95">
        <f t="shared" si="7"/>
        <v>1749.6000000000001</v>
      </c>
      <c r="AA73" s="95">
        <f t="shared" si="8"/>
        <v>0</v>
      </c>
      <c r="AB73" s="95">
        <f t="shared" si="9"/>
        <v>0</v>
      </c>
      <c r="AC73" s="95">
        <f t="shared" si="10"/>
        <v>0</v>
      </c>
      <c r="AD73" s="95">
        <f t="shared" si="11"/>
        <v>0</v>
      </c>
      <c r="AE73" s="95">
        <f t="shared" si="12"/>
        <v>0</v>
      </c>
      <c r="AF73" s="95">
        <f t="shared" si="13"/>
        <v>4720</v>
      </c>
      <c r="AG73" s="95">
        <f t="shared" si="14"/>
        <v>0</v>
      </c>
      <c r="AH73" s="95">
        <f t="shared" si="15"/>
        <v>0</v>
      </c>
      <c r="AI73" s="95">
        <f t="shared" si="16"/>
        <v>0</v>
      </c>
      <c r="AJ73" s="95">
        <f t="shared" si="17"/>
        <v>0</v>
      </c>
      <c r="AK73" s="95">
        <f t="shared" si="18"/>
        <v>0</v>
      </c>
      <c r="AL73" s="95">
        <f t="shared" si="19"/>
        <v>0</v>
      </c>
      <c r="AM73" s="95">
        <f t="shared" si="20"/>
        <v>0</v>
      </c>
      <c r="AN73" s="95">
        <f t="shared" si="21"/>
        <v>0</v>
      </c>
      <c r="AO73" s="95" t="str">
        <f t="shared" si="22"/>
        <v>-</v>
      </c>
      <c r="AP73" s="95" t="str">
        <f t="shared" si="23"/>
        <v>-</v>
      </c>
      <c r="AQ73" s="95" t="str">
        <f t="shared" si="24"/>
        <v>-</v>
      </c>
      <c r="AR73" s="101" t="str">
        <f t="shared" si="25"/>
        <v>-</v>
      </c>
      <c r="AS73" s="110">
        <f t="shared" si="26"/>
        <v>6469.6</v>
      </c>
    </row>
    <row r="74" spans="1:45" x14ac:dyDescent="0.25">
      <c r="A74" s="75" t="s">
        <v>99</v>
      </c>
      <c r="B74" s="160" t="s">
        <v>170</v>
      </c>
      <c r="C74" s="160" t="s">
        <v>170</v>
      </c>
      <c r="D74" s="160" t="s">
        <v>170</v>
      </c>
      <c r="E74" s="160" t="s">
        <v>170</v>
      </c>
      <c r="F74" s="160" t="s">
        <v>170</v>
      </c>
      <c r="G74" s="160" t="s">
        <v>170</v>
      </c>
      <c r="H74" s="160" t="s">
        <v>170</v>
      </c>
      <c r="I74" s="160" t="s">
        <v>252</v>
      </c>
      <c r="J74" s="160" t="s">
        <v>170</v>
      </c>
      <c r="K74" s="160" t="s">
        <v>170</v>
      </c>
      <c r="L74" s="160" t="s">
        <v>170</v>
      </c>
      <c r="M74" s="160" t="s">
        <v>170</v>
      </c>
      <c r="N74" s="160" t="s">
        <v>170</v>
      </c>
      <c r="O74" s="160" t="s">
        <v>170</v>
      </c>
      <c r="P74" s="160" t="s">
        <v>170</v>
      </c>
      <c r="Q74" s="160" t="s">
        <v>170</v>
      </c>
      <c r="R74" s="160"/>
      <c r="S74" s="160"/>
      <c r="T74" s="160"/>
      <c r="U74" s="161"/>
      <c r="X74" s="75" t="s">
        <v>99</v>
      </c>
      <c r="Y74" s="95">
        <f t="shared" si="6"/>
        <v>0</v>
      </c>
      <c r="Z74" s="95">
        <f t="shared" si="7"/>
        <v>0</v>
      </c>
      <c r="AA74" s="95">
        <f t="shared" si="8"/>
        <v>0</v>
      </c>
      <c r="AB74" s="95">
        <f t="shared" si="9"/>
        <v>0</v>
      </c>
      <c r="AC74" s="95">
        <f t="shared" si="10"/>
        <v>0</v>
      </c>
      <c r="AD74" s="95">
        <f t="shared" si="11"/>
        <v>0</v>
      </c>
      <c r="AE74" s="95">
        <f t="shared" si="12"/>
        <v>0</v>
      </c>
      <c r="AF74" s="95">
        <f t="shared" si="13"/>
        <v>4720</v>
      </c>
      <c r="AG74" s="95">
        <f t="shared" si="14"/>
        <v>0</v>
      </c>
      <c r="AH74" s="95">
        <f t="shared" si="15"/>
        <v>0</v>
      </c>
      <c r="AI74" s="95">
        <f t="shared" si="16"/>
        <v>0</v>
      </c>
      <c r="AJ74" s="95">
        <f t="shared" si="17"/>
        <v>0</v>
      </c>
      <c r="AK74" s="95">
        <f t="shared" si="18"/>
        <v>0</v>
      </c>
      <c r="AL74" s="95">
        <f t="shared" si="19"/>
        <v>0</v>
      </c>
      <c r="AM74" s="95">
        <f t="shared" si="20"/>
        <v>0</v>
      </c>
      <c r="AN74" s="95">
        <f t="shared" si="21"/>
        <v>0</v>
      </c>
      <c r="AO74" s="95" t="str">
        <f t="shared" si="22"/>
        <v>-</v>
      </c>
      <c r="AP74" s="95" t="str">
        <f t="shared" si="23"/>
        <v>-</v>
      </c>
      <c r="AQ74" s="95" t="str">
        <f t="shared" si="24"/>
        <v>-</v>
      </c>
      <c r="AR74" s="101" t="str">
        <f t="shared" si="25"/>
        <v>-</v>
      </c>
      <c r="AS74" s="110">
        <f t="shared" si="26"/>
        <v>4720</v>
      </c>
    </row>
    <row r="75" spans="1:45" x14ac:dyDescent="0.25">
      <c r="A75" s="75" t="s">
        <v>100</v>
      </c>
      <c r="B75" s="160" t="s">
        <v>170</v>
      </c>
      <c r="C75" s="160" t="s">
        <v>252</v>
      </c>
      <c r="D75" s="160" t="s">
        <v>170</v>
      </c>
      <c r="E75" s="160" t="s">
        <v>170</v>
      </c>
      <c r="F75" s="160" t="s">
        <v>170</v>
      </c>
      <c r="G75" s="160" t="s">
        <v>252</v>
      </c>
      <c r="H75" s="160" t="s">
        <v>252</v>
      </c>
      <c r="I75" s="160" t="s">
        <v>252</v>
      </c>
      <c r="J75" s="160" t="s">
        <v>170</v>
      </c>
      <c r="K75" s="160" t="s">
        <v>170</v>
      </c>
      <c r="L75" s="160" t="s">
        <v>170</v>
      </c>
      <c r="M75" s="160" t="s">
        <v>170</v>
      </c>
      <c r="N75" s="160" t="s">
        <v>170</v>
      </c>
      <c r="O75" s="160" t="s">
        <v>170</v>
      </c>
      <c r="P75" s="160" t="s">
        <v>170</v>
      </c>
      <c r="Q75" s="160" t="s">
        <v>170</v>
      </c>
      <c r="R75" s="160"/>
      <c r="S75" s="160"/>
      <c r="T75" s="160"/>
      <c r="U75" s="161"/>
      <c r="X75" s="75" t="s">
        <v>100</v>
      </c>
      <c r="Y75" s="95">
        <f t="shared" si="6"/>
        <v>0</v>
      </c>
      <c r="Z75" s="95">
        <f t="shared" si="7"/>
        <v>1749.6000000000001</v>
      </c>
      <c r="AA75" s="95">
        <f t="shared" si="8"/>
        <v>0</v>
      </c>
      <c r="AB75" s="95">
        <f t="shared" si="9"/>
        <v>0</v>
      </c>
      <c r="AC75" s="95">
        <f t="shared" si="10"/>
        <v>0</v>
      </c>
      <c r="AD75" s="95">
        <f t="shared" si="11"/>
        <v>680.4</v>
      </c>
      <c r="AE75" s="95">
        <f t="shared" si="12"/>
        <v>349.92</v>
      </c>
      <c r="AF75" s="95">
        <f t="shared" si="13"/>
        <v>4720</v>
      </c>
      <c r="AG75" s="95">
        <f t="shared" si="14"/>
        <v>0</v>
      </c>
      <c r="AH75" s="95">
        <f t="shared" si="15"/>
        <v>0</v>
      </c>
      <c r="AI75" s="95">
        <f t="shared" si="16"/>
        <v>0</v>
      </c>
      <c r="AJ75" s="95">
        <f t="shared" si="17"/>
        <v>0</v>
      </c>
      <c r="AK75" s="95">
        <f t="shared" si="18"/>
        <v>0</v>
      </c>
      <c r="AL75" s="95">
        <f t="shared" si="19"/>
        <v>0</v>
      </c>
      <c r="AM75" s="95">
        <f t="shared" si="20"/>
        <v>0</v>
      </c>
      <c r="AN75" s="95">
        <f t="shared" si="21"/>
        <v>0</v>
      </c>
      <c r="AO75" s="95" t="str">
        <f t="shared" si="22"/>
        <v>-</v>
      </c>
      <c r="AP75" s="95" t="str">
        <f t="shared" si="23"/>
        <v>-</v>
      </c>
      <c r="AQ75" s="95" t="str">
        <f t="shared" si="24"/>
        <v>-</v>
      </c>
      <c r="AR75" s="101" t="str">
        <f t="shared" si="25"/>
        <v>-</v>
      </c>
      <c r="AS75" s="110">
        <f t="shared" si="26"/>
        <v>7499.92</v>
      </c>
    </row>
    <row r="76" spans="1:45" x14ac:dyDescent="0.25">
      <c r="A76" s="76" t="s">
        <v>101</v>
      </c>
      <c r="B76" s="160" t="s">
        <v>170</v>
      </c>
      <c r="C76" s="160" t="s">
        <v>252</v>
      </c>
      <c r="D76" s="160" t="s">
        <v>170</v>
      </c>
      <c r="E76" s="160" t="s">
        <v>170</v>
      </c>
      <c r="F76" s="160" t="s">
        <v>170</v>
      </c>
      <c r="G76" s="160" t="s">
        <v>252</v>
      </c>
      <c r="H76" s="160" t="s">
        <v>252</v>
      </c>
      <c r="I76" s="160" t="s">
        <v>252</v>
      </c>
      <c r="J76" s="160" t="s">
        <v>170</v>
      </c>
      <c r="K76" s="160" t="s">
        <v>170</v>
      </c>
      <c r="L76" s="160" t="s">
        <v>170</v>
      </c>
      <c r="M76" s="160" t="s">
        <v>170</v>
      </c>
      <c r="N76" s="160" t="s">
        <v>170</v>
      </c>
      <c r="O76" s="160" t="s">
        <v>170</v>
      </c>
      <c r="P76" s="160" t="s">
        <v>170</v>
      </c>
      <c r="Q76" s="160" t="s">
        <v>170</v>
      </c>
      <c r="R76" s="160"/>
      <c r="S76" s="160"/>
      <c r="T76" s="160"/>
      <c r="U76" s="161"/>
      <c r="X76" s="76" t="s">
        <v>101</v>
      </c>
      <c r="Y76" s="95">
        <f t="shared" si="6"/>
        <v>0</v>
      </c>
      <c r="Z76" s="95">
        <f t="shared" si="7"/>
        <v>1749.6000000000001</v>
      </c>
      <c r="AA76" s="95">
        <f t="shared" si="8"/>
        <v>0</v>
      </c>
      <c r="AB76" s="95">
        <f t="shared" si="9"/>
        <v>0</v>
      </c>
      <c r="AC76" s="95">
        <f t="shared" si="10"/>
        <v>0</v>
      </c>
      <c r="AD76" s="95">
        <f t="shared" si="11"/>
        <v>680.4</v>
      </c>
      <c r="AE76" s="95">
        <f t="shared" si="12"/>
        <v>349.92</v>
      </c>
      <c r="AF76" s="95">
        <f t="shared" si="13"/>
        <v>4720</v>
      </c>
      <c r="AG76" s="95">
        <f t="shared" si="14"/>
        <v>0</v>
      </c>
      <c r="AH76" s="95">
        <f t="shared" si="15"/>
        <v>0</v>
      </c>
      <c r="AI76" s="95">
        <f t="shared" si="16"/>
        <v>0</v>
      </c>
      <c r="AJ76" s="95">
        <f t="shared" si="17"/>
        <v>0</v>
      </c>
      <c r="AK76" s="95">
        <f t="shared" si="18"/>
        <v>0</v>
      </c>
      <c r="AL76" s="95">
        <f t="shared" si="19"/>
        <v>0</v>
      </c>
      <c r="AM76" s="95">
        <f t="shared" si="20"/>
        <v>0</v>
      </c>
      <c r="AN76" s="95">
        <f t="shared" si="21"/>
        <v>0</v>
      </c>
      <c r="AO76" s="95" t="str">
        <f t="shared" si="22"/>
        <v>-</v>
      </c>
      <c r="AP76" s="95" t="str">
        <f t="shared" si="23"/>
        <v>-</v>
      </c>
      <c r="AQ76" s="95" t="str">
        <f t="shared" si="24"/>
        <v>-</v>
      </c>
      <c r="AR76" s="101" t="str">
        <f t="shared" si="25"/>
        <v>-</v>
      </c>
      <c r="AS76" s="110">
        <f t="shared" si="26"/>
        <v>7499.92</v>
      </c>
    </row>
    <row r="77" spans="1:45" x14ac:dyDescent="0.25">
      <c r="A77" s="76" t="s">
        <v>102</v>
      </c>
      <c r="B77" s="160" t="s">
        <v>170</v>
      </c>
      <c r="C77" s="160" t="s">
        <v>252</v>
      </c>
      <c r="D77" s="160" t="s">
        <v>170</v>
      </c>
      <c r="E77" s="160" t="s">
        <v>170</v>
      </c>
      <c r="F77" s="160" t="s">
        <v>170</v>
      </c>
      <c r="G77" s="160" t="s">
        <v>252</v>
      </c>
      <c r="H77" s="160" t="s">
        <v>252</v>
      </c>
      <c r="I77" s="160" t="s">
        <v>252</v>
      </c>
      <c r="J77" s="160" t="s">
        <v>170</v>
      </c>
      <c r="K77" s="160" t="s">
        <v>170</v>
      </c>
      <c r="L77" s="160" t="s">
        <v>170</v>
      </c>
      <c r="M77" s="160" t="s">
        <v>170</v>
      </c>
      <c r="N77" s="160" t="s">
        <v>170</v>
      </c>
      <c r="O77" s="160" t="s">
        <v>170</v>
      </c>
      <c r="P77" s="160" t="s">
        <v>170</v>
      </c>
      <c r="Q77" s="160" t="s">
        <v>170</v>
      </c>
      <c r="R77" s="160"/>
      <c r="S77" s="160"/>
      <c r="T77" s="160"/>
      <c r="U77" s="161"/>
      <c r="X77" s="76" t="s">
        <v>102</v>
      </c>
      <c r="Y77" s="95">
        <f t="shared" si="6"/>
        <v>0</v>
      </c>
      <c r="Z77" s="95">
        <f t="shared" si="7"/>
        <v>1749.6000000000001</v>
      </c>
      <c r="AA77" s="95">
        <f t="shared" si="8"/>
        <v>0</v>
      </c>
      <c r="AB77" s="95">
        <f t="shared" si="9"/>
        <v>0</v>
      </c>
      <c r="AC77" s="95">
        <f t="shared" si="10"/>
        <v>0</v>
      </c>
      <c r="AD77" s="95">
        <f t="shared" si="11"/>
        <v>680.4</v>
      </c>
      <c r="AE77" s="95">
        <f t="shared" si="12"/>
        <v>349.92</v>
      </c>
      <c r="AF77" s="95">
        <f t="shared" si="13"/>
        <v>4720</v>
      </c>
      <c r="AG77" s="95">
        <f t="shared" si="14"/>
        <v>0</v>
      </c>
      <c r="AH77" s="95">
        <f t="shared" si="15"/>
        <v>0</v>
      </c>
      <c r="AI77" s="95">
        <f t="shared" si="16"/>
        <v>0</v>
      </c>
      <c r="AJ77" s="95">
        <f t="shared" si="17"/>
        <v>0</v>
      </c>
      <c r="AK77" s="95">
        <f t="shared" si="18"/>
        <v>0</v>
      </c>
      <c r="AL77" s="95">
        <f t="shared" si="19"/>
        <v>0</v>
      </c>
      <c r="AM77" s="95">
        <f t="shared" si="20"/>
        <v>0</v>
      </c>
      <c r="AN77" s="95">
        <f t="shared" si="21"/>
        <v>0</v>
      </c>
      <c r="AO77" s="95" t="str">
        <f t="shared" si="22"/>
        <v>-</v>
      </c>
      <c r="AP77" s="95" t="str">
        <f t="shared" si="23"/>
        <v>-</v>
      </c>
      <c r="AQ77" s="95" t="str">
        <f t="shared" si="24"/>
        <v>-</v>
      </c>
      <c r="AR77" s="101" t="str">
        <f t="shared" si="25"/>
        <v>-</v>
      </c>
      <c r="AS77" s="110">
        <f t="shared" si="26"/>
        <v>7499.92</v>
      </c>
    </row>
    <row r="78" spans="1:45" x14ac:dyDescent="0.25">
      <c r="A78" s="76" t="s">
        <v>103</v>
      </c>
      <c r="B78" s="162" t="s">
        <v>170</v>
      </c>
      <c r="C78" s="162" t="s">
        <v>170</v>
      </c>
      <c r="D78" s="162" t="s">
        <v>170</v>
      </c>
      <c r="E78" s="162" t="s">
        <v>170</v>
      </c>
      <c r="F78" s="162" t="s">
        <v>170</v>
      </c>
      <c r="G78" s="162" t="s">
        <v>170</v>
      </c>
      <c r="H78" s="162" t="s">
        <v>170</v>
      </c>
      <c r="I78" s="162" t="s">
        <v>252</v>
      </c>
      <c r="J78" s="162" t="s">
        <v>170</v>
      </c>
      <c r="K78" s="162" t="s">
        <v>170</v>
      </c>
      <c r="L78" s="162" t="s">
        <v>170</v>
      </c>
      <c r="M78" s="162" t="s">
        <v>170</v>
      </c>
      <c r="N78" s="162" t="s">
        <v>170</v>
      </c>
      <c r="O78" s="162" t="s">
        <v>170</v>
      </c>
      <c r="P78" s="162" t="s">
        <v>170</v>
      </c>
      <c r="Q78" s="162" t="s">
        <v>170</v>
      </c>
      <c r="R78" s="162"/>
      <c r="S78" s="162"/>
      <c r="T78" s="162"/>
      <c r="U78" s="163"/>
      <c r="X78" s="76" t="s">
        <v>103</v>
      </c>
      <c r="Y78" s="97">
        <f t="shared" si="6"/>
        <v>0</v>
      </c>
      <c r="Z78" s="97">
        <f t="shared" si="7"/>
        <v>0</v>
      </c>
      <c r="AA78" s="97">
        <f t="shared" si="8"/>
        <v>0</v>
      </c>
      <c r="AB78" s="97">
        <f t="shared" si="9"/>
        <v>0</v>
      </c>
      <c r="AC78" s="97">
        <f t="shared" si="10"/>
        <v>0</v>
      </c>
      <c r="AD78" s="97">
        <f t="shared" si="11"/>
        <v>0</v>
      </c>
      <c r="AE78" s="97">
        <f t="shared" si="12"/>
        <v>0</v>
      </c>
      <c r="AF78" s="97">
        <f t="shared" si="13"/>
        <v>4720</v>
      </c>
      <c r="AG78" s="97">
        <f t="shared" si="14"/>
        <v>0</v>
      </c>
      <c r="AH78" s="97">
        <f t="shared" si="15"/>
        <v>0</v>
      </c>
      <c r="AI78" s="97">
        <f t="shared" si="16"/>
        <v>0</v>
      </c>
      <c r="AJ78" s="97">
        <f t="shared" si="17"/>
        <v>0</v>
      </c>
      <c r="AK78" s="97">
        <f t="shared" si="18"/>
        <v>0</v>
      </c>
      <c r="AL78" s="97">
        <f t="shared" si="19"/>
        <v>0</v>
      </c>
      <c r="AM78" s="97">
        <f t="shared" si="20"/>
        <v>0</v>
      </c>
      <c r="AN78" s="97">
        <f t="shared" si="21"/>
        <v>0</v>
      </c>
      <c r="AO78" s="97" t="str">
        <f t="shared" si="22"/>
        <v>-</v>
      </c>
      <c r="AP78" s="97" t="str">
        <f t="shared" si="23"/>
        <v>-</v>
      </c>
      <c r="AQ78" s="97" t="str">
        <f t="shared" si="24"/>
        <v>-</v>
      </c>
      <c r="AR78" s="100" t="str">
        <f t="shared" si="25"/>
        <v>-</v>
      </c>
      <c r="AS78" s="110">
        <f t="shared" si="26"/>
        <v>4720</v>
      </c>
    </row>
    <row r="79" spans="1:45" x14ac:dyDescent="0.25">
      <c r="A79" s="76" t="s">
        <v>104</v>
      </c>
      <c r="B79" s="162" t="s">
        <v>170</v>
      </c>
      <c r="C79" s="162" t="s">
        <v>170</v>
      </c>
      <c r="D79" s="162" t="s">
        <v>170</v>
      </c>
      <c r="E79" s="162" t="s">
        <v>170</v>
      </c>
      <c r="F79" s="162" t="s">
        <v>170</v>
      </c>
      <c r="G79" s="162" t="s">
        <v>170</v>
      </c>
      <c r="H79" s="162" t="s">
        <v>170</v>
      </c>
      <c r="I79" s="162" t="s">
        <v>252</v>
      </c>
      <c r="J79" s="162" t="s">
        <v>170</v>
      </c>
      <c r="K79" s="162" t="s">
        <v>170</v>
      </c>
      <c r="L79" s="162" t="s">
        <v>170</v>
      </c>
      <c r="M79" s="162" t="s">
        <v>170</v>
      </c>
      <c r="N79" s="162" t="s">
        <v>170</v>
      </c>
      <c r="O79" s="162" t="s">
        <v>170</v>
      </c>
      <c r="P79" s="162" t="s">
        <v>170</v>
      </c>
      <c r="Q79" s="162" t="s">
        <v>170</v>
      </c>
      <c r="R79" s="162"/>
      <c r="S79" s="162"/>
      <c r="T79" s="162"/>
      <c r="U79" s="163"/>
      <c r="X79" s="76" t="s">
        <v>104</v>
      </c>
      <c r="Y79" s="97">
        <f t="shared" si="6"/>
        <v>0</v>
      </c>
      <c r="Z79" s="97">
        <f t="shared" si="7"/>
        <v>0</v>
      </c>
      <c r="AA79" s="97">
        <f t="shared" si="8"/>
        <v>0</v>
      </c>
      <c r="AB79" s="97">
        <f t="shared" si="9"/>
        <v>0</v>
      </c>
      <c r="AC79" s="97">
        <f t="shared" si="10"/>
        <v>0</v>
      </c>
      <c r="AD79" s="97">
        <f t="shared" si="11"/>
        <v>0</v>
      </c>
      <c r="AE79" s="97">
        <f t="shared" si="12"/>
        <v>0</v>
      </c>
      <c r="AF79" s="97">
        <f t="shared" si="13"/>
        <v>4720</v>
      </c>
      <c r="AG79" s="97">
        <f t="shared" si="14"/>
        <v>0</v>
      </c>
      <c r="AH79" s="97">
        <f t="shared" si="15"/>
        <v>0</v>
      </c>
      <c r="AI79" s="97">
        <f t="shared" si="16"/>
        <v>0</v>
      </c>
      <c r="AJ79" s="97">
        <f t="shared" si="17"/>
        <v>0</v>
      </c>
      <c r="AK79" s="97">
        <f t="shared" si="18"/>
        <v>0</v>
      </c>
      <c r="AL79" s="97">
        <f t="shared" si="19"/>
        <v>0</v>
      </c>
      <c r="AM79" s="97">
        <f t="shared" si="20"/>
        <v>0</v>
      </c>
      <c r="AN79" s="97">
        <f t="shared" si="21"/>
        <v>0</v>
      </c>
      <c r="AO79" s="97" t="str">
        <f t="shared" si="22"/>
        <v>-</v>
      </c>
      <c r="AP79" s="97" t="str">
        <f t="shared" si="23"/>
        <v>-</v>
      </c>
      <c r="AQ79" s="97" t="str">
        <f t="shared" si="24"/>
        <v>-</v>
      </c>
      <c r="AR79" s="100" t="str">
        <f t="shared" si="25"/>
        <v>-</v>
      </c>
      <c r="AS79" s="110">
        <f t="shared" si="26"/>
        <v>4720</v>
      </c>
    </row>
    <row r="80" spans="1:45" x14ac:dyDescent="0.25">
      <c r="A80" s="76" t="s">
        <v>105</v>
      </c>
      <c r="B80" s="162" t="s">
        <v>170</v>
      </c>
      <c r="C80" s="162" t="s">
        <v>170</v>
      </c>
      <c r="D80" s="162" t="s">
        <v>170</v>
      </c>
      <c r="E80" s="162" t="s">
        <v>170</v>
      </c>
      <c r="F80" s="162" t="s">
        <v>170</v>
      </c>
      <c r="G80" s="162" t="s">
        <v>170</v>
      </c>
      <c r="H80" s="162" t="s">
        <v>170</v>
      </c>
      <c r="I80" s="162" t="s">
        <v>252</v>
      </c>
      <c r="J80" s="162" t="s">
        <v>170</v>
      </c>
      <c r="K80" s="162" t="s">
        <v>170</v>
      </c>
      <c r="L80" s="162" t="s">
        <v>170</v>
      </c>
      <c r="M80" s="162" t="s">
        <v>170</v>
      </c>
      <c r="N80" s="162" t="s">
        <v>170</v>
      </c>
      <c r="O80" s="162" t="s">
        <v>170</v>
      </c>
      <c r="P80" s="162" t="s">
        <v>170</v>
      </c>
      <c r="Q80" s="162" t="s">
        <v>170</v>
      </c>
      <c r="R80" s="162"/>
      <c r="S80" s="162"/>
      <c r="T80" s="162"/>
      <c r="U80" s="163"/>
      <c r="X80" s="76" t="s">
        <v>105</v>
      </c>
      <c r="Y80" s="97">
        <f t="shared" si="6"/>
        <v>0</v>
      </c>
      <c r="Z80" s="97">
        <f t="shared" si="7"/>
        <v>0</v>
      </c>
      <c r="AA80" s="97">
        <f t="shared" si="8"/>
        <v>0</v>
      </c>
      <c r="AB80" s="97">
        <f t="shared" si="9"/>
        <v>0</v>
      </c>
      <c r="AC80" s="97">
        <f t="shared" si="10"/>
        <v>0</v>
      </c>
      <c r="AD80" s="97">
        <f t="shared" si="11"/>
        <v>0</v>
      </c>
      <c r="AE80" s="97">
        <f t="shared" si="12"/>
        <v>0</v>
      </c>
      <c r="AF80" s="97">
        <f t="shared" si="13"/>
        <v>4720</v>
      </c>
      <c r="AG80" s="97">
        <f t="shared" si="14"/>
        <v>0</v>
      </c>
      <c r="AH80" s="97">
        <f t="shared" si="15"/>
        <v>0</v>
      </c>
      <c r="AI80" s="97">
        <f t="shared" si="16"/>
        <v>0</v>
      </c>
      <c r="AJ80" s="97">
        <f t="shared" si="17"/>
        <v>0</v>
      </c>
      <c r="AK80" s="97">
        <f t="shared" si="18"/>
        <v>0</v>
      </c>
      <c r="AL80" s="97">
        <f t="shared" si="19"/>
        <v>0</v>
      </c>
      <c r="AM80" s="97">
        <f t="shared" si="20"/>
        <v>0</v>
      </c>
      <c r="AN80" s="97">
        <f t="shared" si="21"/>
        <v>0</v>
      </c>
      <c r="AO80" s="97" t="str">
        <f t="shared" si="22"/>
        <v>-</v>
      </c>
      <c r="AP80" s="97" t="str">
        <f t="shared" si="23"/>
        <v>-</v>
      </c>
      <c r="AQ80" s="97" t="str">
        <f t="shared" si="24"/>
        <v>-</v>
      </c>
      <c r="AR80" s="100" t="str">
        <f t="shared" si="25"/>
        <v>-</v>
      </c>
      <c r="AS80" s="110">
        <f t="shared" si="26"/>
        <v>4720</v>
      </c>
    </row>
    <row r="81" spans="1:45" x14ac:dyDescent="0.25">
      <c r="A81" s="76" t="s">
        <v>106</v>
      </c>
      <c r="B81" s="162" t="s">
        <v>170</v>
      </c>
      <c r="C81" s="162" t="s">
        <v>170</v>
      </c>
      <c r="D81" s="162" t="s">
        <v>170</v>
      </c>
      <c r="E81" s="162" t="s">
        <v>170</v>
      </c>
      <c r="F81" s="162" t="s">
        <v>170</v>
      </c>
      <c r="G81" s="162" t="s">
        <v>170</v>
      </c>
      <c r="H81" s="162" t="s">
        <v>170</v>
      </c>
      <c r="I81" s="162" t="s">
        <v>252</v>
      </c>
      <c r="J81" s="162" t="s">
        <v>170</v>
      </c>
      <c r="K81" s="162" t="s">
        <v>170</v>
      </c>
      <c r="L81" s="162" t="s">
        <v>170</v>
      </c>
      <c r="M81" s="162" t="s">
        <v>170</v>
      </c>
      <c r="N81" s="162" t="s">
        <v>170</v>
      </c>
      <c r="O81" s="162" t="s">
        <v>170</v>
      </c>
      <c r="P81" s="162" t="s">
        <v>170</v>
      </c>
      <c r="Q81" s="162" t="s">
        <v>170</v>
      </c>
      <c r="R81" s="162"/>
      <c r="S81" s="162"/>
      <c r="T81" s="162"/>
      <c r="U81" s="163"/>
      <c r="X81" s="76" t="s">
        <v>106</v>
      </c>
      <c r="Y81" s="97">
        <f t="shared" si="6"/>
        <v>0</v>
      </c>
      <c r="Z81" s="97">
        <f t="shared" si="7"/>
        <v>0</v>
      </c>
      <c r="AA81" s="97">
        <f t="shared" si="8"/>
        <v>0</v>
      </c>
      <c r="AB81" s="97">
        <f t="shared" si="9"/>
        <v>0</v>
      </c>
      <c r="AC81" s="97">
        <f t="shared" si="10"/>
        <v>0</v>
      </c>
      <c r="AD81" s="97">
        <f t="shared" si="11"/>
        <v>0</v>
      </c>
      <c r="AE81" s="97">
        <f t="shared" si="12"/>
        <v>0</v>
      </c>
      <c r="AF81" s="97">
        <f t="shared" si="13"/>
        <v>4720</v>
      </c>
      <c r="AG81" s="97">
        <f t="shared" si="14"/>
        <v>0</v>
      </c>
      <c r="AH81" s="97">
        <f t="shared" si="15"/>
        <v>0</v>
      </c>
      <c r="AI81" s="97">
        <f t="shared" si="16"/>
        <v>0</v>
      </c>
      <c r="AJ81" s="97">
        <f t="shared" si="17"/>
        <v>0</v>
      </c>
      <c r="AK81" s="97">
        <f t="shared" si="18"/>
        <v>0</v>
      </c>
      <c r="AL81" s="97">
        <f t="shared" si="19"/>
        <v>0</v>
      </c>
      <c r="AM81" s="97">
        <f t="shared" si="20"/>
        <v>0</v>
      </c>
      <c r="AN81" s="97">
        <f t="shared" si="21"/>
        <v>0</v>
      </c>
      <c r="AO81" s="97" t="str">
        <f t="shared" si="22"/>
        <v>-</v>
      </c>
      <c r="AP81" s="97" t="str">
        <f t="shared" si="23"/>
        <v>-</v>
      </c>
      <c r="AQ81" s="97" t="str">
        <f t="shared" si="24"/>
        <v>-</v>
      </c>
      <c r="AR81" s="100" t="str">
        <f t="shared" si="25"/>
        <v>-</v>
      </c>
      <c r="AS81" s="110">
        <f t="shared" si="26"/>
        <v>4720</v>
      </c>
    </row>
    <row r="82" spans="1:45" x14ac:dyDescent="0.25">
      <c r="A82" s="76" t="s">
        <v>107</v>
      </c>
      <c r="B82" s="162" t="s">
        <v>170</v>
      </c>
      <c r="C82" s="162" t="s">
        <v>170</v>
      </c>
      <c r="D82" s="162" t="s">
        <v>170</v>
      </c>
      <c r="E82" s="162" t="s">
        <v>170</v>
      </c>
      <c r="F82" s="162" t="s">
        <v>170</v>
      </c>
      <c r="G82" s="162" t="s">
        <v>170</v>
      </c>
      <c r="H82" s="162" t="s">
        <v>170</v>
      </c>
      <c r="I82" s="162" t="s">
        <v>252</v>
      </c>
      <c r="J82" s="162" t="s">
        <v>170</v>
      </c>
      <c r="K82" s="162" t="s">
        <v>170</v>
      </c>
      <c r="L82" s="162" t="s">
        <v>170</v>
      </c>
      <c r="M82" s="162" t="s">
        <v>170</v>
      </c>
      <c r="N82" s="162" t="s">
        <v>170</v>
      </c>
      <c r="O82" s="162" t="s">
        <v>170</v>
      </c>
      <c r="P82" s="162" t="s">
        <v>170</v>
      </c>
      <c r="Q82" s="162" t="s">
        <v>170</v>
      </c>
      <c r="R82" s="162"/>
      <c r="S82" s="162"/>
      <c r="T82" s="162"/>
      <c r="U82" s="163"/>
      <c r="X82" s="76" t="s">
        <v>107</v>
      </c>
      <c r="Y82" s="97">
        <f t="shared" si="6"/>
        <v>0</v>
      </c>
      <c r="Z82" s="97">
        <f t="shared" si="7"/>
        <v>0</v>
      </c>
      <c r="AA82" s="97">
        <f t="shared" si="8"/>
        <v>0</v>
      </c>
      <c r="AB82" s="97">
        <f t="shared" si="9"/>
        <v>0</v>
      </c>
      <c r="AC82" s="97">
        <f t="shared" si="10"/>
        <v>0</v>
      </c>
      <c r="AD82" s="97">
        <f t="shared" si="11"/>
        <v>0</v>
      </c>
      <c r="AE82" s="97">
        <f t="shared" si="12"/>
        <v>0</v>
      </c>
      <c r="AF82" s="97">
        <f t="shared" si="13"/>
        <v>4720</v>
      </c>
      <c r="AG82" s="97">
        <f t="shared" si="14"/>
        <v>0</v>
      </c>
      <c r="AH82" s="97">
        <f t="shared" si="15"/>
        <v>0</v>
      </c>
      <c r="AI82" s="97">
        <f t="shared" si="16"/>
        <v>0</v>
      </c>
      <c r="AJ82" s="97">
        <f t="shared" si="17"/>
        <v>0</v>
      </c>
      <c r="AK82" s="97">
        <f t="shared" si="18"/>
        <v>0</v>
      </c>
      <c r="AL82" s="97">
        <f t="shared" si="19"/>
        <v>0</v>
      </c>
      <c r="AM82" s="97">
        <f t="shared" si="20"/>
        <v>0</v>
      </c>
      <c r="AN82" s="97">
        <f t="shared" si="21"/>
        <v>0</v>
      </c>
      <c r="AO82" s="97" t="str">
        <f t="shared" si="22"/>
        <v>-</v>
      </c>
      <c r="AP82" s="97" t="str">
        <f t="shared" si="23"/>
        <v>-</v>
      </c>
      <c r="AQ82" s="97" t="str">
        <f t="shared" si="24"/>
        <v>-</v>
      </c>
      <c r="AR82" s="100" t="str">
        <f t="shared" si="25"/>
        <v>-</v>
      </c>
      <c r="AS82" s="110">
        <f t="shared" si="26"/>
        <v>4720</v>
      </c>
    </row>
    <row r="83" spans="1:45" x14ac:dyDescent="0.25">
      <c r="A83" s="76" t="s">
        <v>108</v>
      </c>
      <c r="B83" s="162" t="s">
        <v>170</v>
      </c>
      <c r="C83" s="162" t="s">
        <v>170</v>
      </c>
      <c r="D83" s="162" t="s">
        <v>170</v>
      </c>
      <c r="E83" s="162" t="s">
        <v>170</v>
      </c>
      <c r="F83" s="162" t="s">
        <v>170</v>
      </c>
      <c r="G83" s="162" t="s">
        <v>170</v>
      </c>
      <c r="H83" s="162" t="s">
        <v>170</v>
      </c>
      <c r="I83" s="162" t="s">
        <v>252</v>
      </c>
      <c r="J83" s="162" t="s">
        <v>170</v>
      </c>
      <c r="K83" s="162" t="s">
        <v>170</v>
      </c>
      <c r="L83" s="162" t="s">
        <v>170</v>
      </c>
      <c r="M83" s="162" t="s">
        <v>170</v>
      </c>
      <c r="N83" s="162" t="s">
        <v>170</v>
      </c>
      <c r="O83" s="162" t="s">
        <v>170</v>
      </c>
      <c r="P83" s="162" t="s">
        <v>170</v>
      </c>
      <c r="Q83" s="162" t="s">
        <v>170</v>
      </c>
      <c r="R83" s="162"/>
      <c r="S83" s="162"/>
      <c r="T83" s="162"/>
      <c r="U83" s="163"/>
      <c r="X83" s="76" t="s">
        <v>108</v>
      </c>
      <c r="Y83" s="97">
        <f t="shared" si="6"/>
        <v>0</v>
      </c>
      <c r="Z83" s="97">
        <f t="shared" si="7"/>
        <v>0</v>
      </c>
      <c r="AA83" s="97">
        <f t="shared" si="8"/>
        <v>0</v>
      </c>
      <c r="AB83" s="97">
        <f t="shared" si="9"/>
        <v>0</v>
      </c>
      <c r="AC83" s="97">
        <f t="shared" si="10"/>
        <v>0</v>
      </c>
      <c r="AD83" s="97">
        <f t="shared" si="11"/>
        <v>0</v>
      </c>
      <c r="AE83" s="97">
        <f t="shared" si="12"/>
        <v>0</v>
      </c>
      <c r="AF83" s="97">
        <f t="shared" si="13"/>
        <v>4720</v>
      </c>
      <c r="AG83" s="97">
        <f t="shared" si="14"/>
        <v>0</v>
      </c>
      <c r="AH83" s="97">
        <f t="shared" si="15"/>
        <v>0</v>
      </c>
      <c r="AI83" s="97">
        <f t="shared" si="16"/>
        <v>0</v>
      </c>
      <c r="AJ83" s="97">
        <f t="shared" si="17"/>
        <v>0</v>
      </c>
      <c r="AK83" s="97">
        <f t="shared" si="18"/>
        <v>0</v>
      </c>
      <c r="AL83" s="97">
        <f t="shared" si="19"/>
        <v>0</v>
      </c>
      <c r="AM83" s="97">
        <f t="shared" si="20"/>
        <v>0</v>
      </c>
      <c r="AN83" s="97">
        <f t="shared" si="21"/>
        <v>0</v>
      </c>
      <c r="AO83" s="97" t="str">
        <f t="shared" si="22"/>
        <v>-</v>
      </c>
      <c r="AP83" s="97" t="str">
        <f t="shared" si="23"/>
        <v>-</v>
      </c>
      <c r="AQ83" s="97" t="str">
        <f t="shared" si="24"/>
        <v>-</v>
      </c>
      <c r="AR83" s="100" t="str">
        <f t="shared" si="25"/>
        <v>-</v>
      </c>
      <c r="AS83" s="110">
        <f t="shared" si="26"/>
        <v>4720</v>
      </c>
    </row>
    <row r="84" spans="1:45" ht="15.75" thickBot="1" x14ac:dyDescent="0.3">
      <c r="A84" s="77" t="s">
        <v>109</v>
      </c>
      <c r="B84" s="164" t="s">
        <v>170</v>
      </c>
      <c r="C84" s="164" t="s">
        <v>170</v>
      </c>
      <c r="D84" s="164" t="s">
        <v>170</v>
      </c>
      <c r="E84" s="164" t="s">
        <v>170</v>
      </c>
      <c r="F84" s="164" t="s">
        <v>170</v>
      </c>
      <c r="G84" s="164" t="s">
        <v>170</v>
      </c>
      <c r="H84" s="164" t="s">
        <v>170</v>
      </c>
      <c r="I84" s="164" t="s">
        <v>252</v>
      </c>
      <c r="J84" s="164" t="s">
        <v>170</v>
      </c>
      <c r="K84" s="164" t="s">
        <v>170</v>
      </c>
      <c r="L84" s="164" t="s">
        <v>170</v>
      </c>
      <c r="M84" s="164" t="s">
        <v>170</v>
      </c>
      <c r="N84" s="164" t="s">
        <v>170</v>
      </c>
      <c r="O84" s="164" t="s">
        <v>170</v>
      </c>
      <c r="P84" s="164" t="s">
        <v>170</v>
      </c>
      <c r="Q84" s="164" t="s">
        <v>170</v>
      </c>
      <c r="R84" s="164"/>
      <c r="S84" s="164"/>
      <c r="T84" s="164"/>
      <c r="U84" s="165"/>
      <c r="X84" s="77" t="s">
        <v>109</v>
      </c>
      <c r="Y84" s="98">
        <f t="shared" si="6"/>
        <v>0</v>
      </c>
      <c r="Z84" s="98">
        <f t="shared" si="7"/>
        <v>0</v>
      </c>
      <c r="AA84" s="98">
        <f t="shared" si="8"/>
        <v>0</v>
      </c>
      <c r="AB84" s="98">
        <f t="shared" si="9"/>
        <v>0</v>
      </c>
      <c r="AC84" s="98">
        <f t="shared" si="10"/>
        <v>0</v>
      </c>
      <c r="AD84" s="98">
        <f t="shared" si="11"/>
        <v>0</v>
      </c>
      <c r="AE84" s="98">
        <f t="shared" si="12"/>
        <v>0</v>
      </c>
      <c r="AF84" s="98">
        <f t="shared" si="13"/>
        <v>4720</v>
      </c>
      <c r="AG84" s="98">
        <f t="shared" si="14"/>
        <v>0</v>
      </c>
      <c r="AH84" s="98">
        <f t="shared" si="15"/>
        <v>0</v>
      </c>
      <c r="AI84" s="98">
        <f t="shared" si="16"/>
        <v>0</v>
      </c>
      <c r="AJ84" s="98">
        <f t="shared" si="17"/>
        <v>0</v>
      </c>
      <c r="AK84" s="98">
        <f t="shared" si="18"/>
        <v>0</v>
      </c>
      <c r="AL84" s="98">
        <f t="shared" si="19"/>
        <v>0</v>
      </c>
      <c r="AM84" s="98">
        <f t="shared" si="20"/>
        <v>0</v>
      </c>
      <c r="AN84" s="98">
        <f t="shared" si="21"/>
        <v>0</v>
      </c>
      <c r="AO84" s="98" t="str">
        <f t="shared" si="22"/>
        <v>-</v>
      </c>
      <c r="AP84" s="98" t="str">
        <f t="shared" si="23"/>
        <v>-</v>
      </c>
      <c r="AQ84" s="98" t="str">
        <f t="shared" si="24"/>
        <v>-</v>
      </c>
      <c r="AR84" s="102" t="str">
        <f t="shared" si="25"/>
        <v>-</v>
      </c>
      <c r="AS84" s="111">
        <f t="shared" si="26"/>
        <v>4720</v>
      </c>
    </row>
    <row r="85" spans="1:45" ht="16.5" thickTop="1" thickBot="1" x14ac:dyDescent="0.3"/>
    <row r="86" spans="1:45" ht="15.75" customHeight="1" thickTop="1" x14ac:dyDescent="0.25">
      <c r="A86" s="315" t="s">
        <v>265</v>
      </c>
      <c r="B86" s="316"/>
      <c r="C86" s="316"/>
      <c r="D86" s="316"/>
      <c r="E86" s="316"/>
      <c r="F86" s="316"/>
      <c r="G86" s="316"/>
      <c r="H86" s="316"/>
      <c r="I86" s="316"/>
      <c r="J86" s="316"/>
      <c r="K86" s="316"/>
      <c r="L86" s="316"/>
      <c r="M86" s="316"/>
      <c r="N86" s="316"/>
      <c r="O86" s="316"/>
      <c r="P86" s="316"/>
      <c r="Q86" s="316"/>
      <c r="R86" s="316"/>
      <c r="S86" s="316"/>
      <c r="T86" s="316"/>
      <c r="U86" s="317"/>
      <c r="X86" s="315" t="s">
        <v>268</v>
      </c>
      <c r="Y86" s="316"/>
      <c r="Z86" s="316"/>
      <c r="AA86" s="316"/>
      <c r="AB86" s="316"/>
      <c r="AC86" s="316"/>
      <c r="AD86" s="316"/>
      <c r="AE86" s="316"/>
      <c r="AF86" s="316"/>
      <c r="AG86" s="316"/>
      <c r="AH86" s="316"/>
      <c r="AI86" s="316"/>
      <c r="AJ86" s="316"/>
      <c r="AK86" s="316"/>
      <c r="AL86" s="316"/>
      <c r="AM86" s="316"/>
      <c r="AN86" s="316"/>
      <c r="AO86" s="316"/>
      <c r="AP86" s="316"/>
      <c r="AQ86" s="316"/>
      <c r="AR86" s="316"/>
      <c r="AS86" s="318" t="s">
        <v>174</v>
      </c>
    </row>
    <row r="87" spans="1:45" ht="15.75" thickBot="1" x14ac:dyDescent="0.3">
      <c r="A87" s="122"/>
      <c r="B87" s="167" t="s">
        <v>190</v>
      </c>
      <c r="C87" s="167" t="s">
        <v>191</v>
      </c>
      <c r="D87" s="167" t="s">
        <v>192</v>
      </c>
      <c r="E87" s="167" t="s">
        <v>193</v>
      </c>
      <c r="F87" s="167" t="s">
        <v>194</v>
      </c>
      <c r="G87" s="167" t="s">
        <v>195</v>
      </c>
      <c r="H87" s="167" t="s">
        <v>196</v>
      </c>
      <c r="I87" s="167" t="s">
        <v>197</v>
      </c>
      <c r="J87" s="167" t="s">
        <v>198</v>
      </c>
      <c r="K87" s="167" t="s">
        <v>199</v>
      </c>
      <c r="L87" s="167" t="s">
        <v>200</v>
      </c>
      <c r="M87" s="167" t="s">
        <v>201</v>
      </c>
      <c r="N87" s="167" t="s">
        <v>202</v>
      </c>
      <c r="O87" s="167" t="s">
        <v>203</v>
      </c>
      <c r="P87" s="167" t="s">
        <v>204</v>
      </c>
      <c r="Q87" s="167" t="s">
        <v>205</v>
      </c>
      <c r="R87" s="167" t="s">
        <v>206</v>
      </c>
      <c r="S87" s="167" t="s">
        <v>207</v>
      </c>
      <c r="T87" s="167" t="s">
        <v>208</v>
      </c>
      <c r="U87" s="92" t="s">
        <v>209</v>
      </c>
      <c r="V87" s="188"/>
      <c r="X87" s="189"/>
      <c r="Y87" s="190" t="s">
        <v>190</v>
      </c>
      <c r="Z87" s="190" t="s">
        <v>191</v>
      </c>
      <c r="AA87" s="190" t="s">
        <v>192</v>
      </c>
      <c r="AB87" s="190" t="s">
        <v>193</v>
      </c>
      <c r="AC87" s="190" t="s">
        <v>194</v>
      </c>
      <c r="AD87" s="190" t="s">
        <v>195</v>
      </c>
      <c r="AE87" s="190" t="s">
        <v>196</v>
      </c>
      <c r="AF87" s="190" t="s">
        <v>197</v>
      </c>
      <c r="AG87" s="190" t="s">
        <v>198</v>
      </c>
      <c r="AH87" s="190" t="s">
        <v>199</v>
      </c>
      <c r="AI87" s="190" t="s">
        <v>200</v>
      </c>
      <c r="AJ87" s="190" t="s">
        <v>201</v>
      </c>
      <c r="AK87" s="190" t="s">
        <v>202</v>
      </c>
      <c r="AL87" s="190" t="s">
        <v>203</v>
      </c>
      <c r="AM87" s="190" t="s">
        <v>204</v>
      </c>
      <c r="AN87" s="190" t="s">
        <v>205</v>
      </c>
      <c r="AO87" s="190" t="s">
        <v>206</v>
      </c>
      <c r="AP87" s="190" t="s">
        <v>207</v>
      </c>
      <c r="AQ87" s="190" t="s">
        <v>208</v>
      </c>
      <c r="AR87" s="191" t="s">
        <v>209</v>
      </c>
      <c r="AS87" s="319"/>
    </row>
    <row r="88" spans="1:45" ht="15.75" thickBot="1" x14ac:dyDescent="0.3">
      <c r="A88" s="75" t="s">
        <v>86</v>
      </c>
      <c r="B88" s="164" t="s">
        <v>170</v>
      </c>
      <c r="C88" s="164" t="s">
        <v>170</v>
      </c>
      <c r="D88" s="164" t="s">
        <v>170</v>
      </c>
      <c r="E88" s="164" t="s">
        <v>170</v>
      </c>
      <c r="F88" s="164" t="s">
        <v>170</v>
      </c>
      <c r="G88" s="164" t="s">
        <v>170</v>
      </c>
      <c r="H88" s="164" t="s">
        <v>170</v>
      </c>
      <c r="I88" s="164" t="s">
        <v>252</v>
      </c>
      <c r="J88" s="164" t="s">
        <v>170</v>
      </c>
      <c r="K88" s="164" t="s">
        <v>170</v>
      </c>
      <c r="L88" s="164" t="s">
        <v>170</v>
      </c>
      <c r="M88" s="164" t="s">
        <v>170</v>
      </c>
      <c r="N88" s="164" t="s">
        <v>170</v>
      </c>
      <c r="O88" s="164" t="s">
        <v>170</v>
      </c>
      <c r="P88" s="164" t="s">
        <v>170</v>
      </c>
      <c r="Q88" s="164" t="s">
        <v>170</v>
      </c>
      <c r="R88" s="160"/>
      <c r="S88" s="160"/>
      <c r="T88" s="160"/>
      <c r="U88" s="161"/>
      <c r="X88" s="103" t="s">
        <v>86</v>
      </c>
      <c r="Y88" s="104">
        <f t="shared" ref="Y88:Y111" si="27">IF(B88=$AG$1,$T$38,IF(B88=$AG$2,0,"-"))</f>
        <v>0</v>
      </c>
      <c r="Z88" s="104">
        <f t="shared" ref="Z88:Z111" si="28">IF(C88=$AG$1,$T$39,IF(C88=$AG$2,0,"-"))</f>
        <v>0</v>
      </c>
      <c r="AA88" s="104">
        <f t="shared" ref="AA88:AA111" si="29">IF(D88=$AG$1,$T$40,IF(D88=$AG$2,0,"-"))</f>
        <v>0</v>
      </c>
      <c r="AB88" s="104">
        <f t="shared" ref="AB88:AB111" si="30">IF(E88=$AG$1,$T$41,IF(E88=$AG$2,0,"-"))</f>
        <v>0</v>
      </c>
      <c r="AC88" s="104">
        <f t="shared" ref="AC88:AC111" si="31">IF(F88=$AG$1,$T$42,IF(F88=$AG$2,0,"-"))</f>
        <v>0</v>
      </c>
      <c r="AD88" s="104">
        <f t="shared" ref="AD88:AD111" si="32">IF(G88=$AG$1,$T$43,IF(G88=$AG$2,0,"-"))</f>
        <v>0</v>
      </c>
      <c r="AE88" s="104">
        <f t="shared" ref="AE88:AE111" si="33">IF(H88=$AG$1,$T$44,IF(H88=$AG$2,0,"-"))</f>
        <v>0</v>
      </c>
      <c r="AF88" s="104">
        <f t="shared" ref="AF88:AF111" si="34">IF(I88=$AG$1,$T$45,IF(I88=$AG$2,0,"-"))</f>
        <v>4720</v>
      </c>
      <c r="AG88" s="104">
        <f t="shared" ref="AG88:AG111" si="35">IF(J88=$AG$1,$T$46,IF(J88=$AG$2,0,"-"))</f>
        <v>0</v>
      </c>
      <c r="AH88" s="104">
        <f t="shared" ref="AH88:AH111" si="36">IF(K88=$AG$1,$T$47,IF(K88=$AG$2,0,"-"))</f>
        <v>0</v>
      </c>
      <c r="AI88" s="104">
        <f t="shared" ref="AI88:AI111" si="37">IF(L88=$AG$1,$T$48,IF(L88=$AG$2,0,"-"))</f>
        <v>0</v>
      </c>
      <c r="AJ88" s="104">
        <f t="shared" ref="AJ88:AJ111" si="38">IF(M88=$AG$1,$T$49,IF(M88=$AG$2,0,"-"))</f>
        <v>0</v>
      </c>
      <c r="AK88" s="104">
        <f t="shared" ref="AK88:AK111" si="39">IF(N88=$AG$1,$T$50,IF(N88=$AG$2,0,"-"))</f>
        <v>0</v>
      </c>
      <c r="AL88" s="104">
        <f t="shared" ref="AL88:AL111" si="40">IF(O88=$AG$1,$T$51,IF(O88=$AG$2,0,"-"))</f>
        <v>0</v>
      </c>
      <c r="AM88" s="104">
        <f t="shared" ref="AM88:AM111" si="41">IF(P88=$AG$1,$T$52,IF(P88=$AG$2,0,"-"))</f>
        <v>0</v>
      </c>
      <c r="AN88" s="104">
        <f t="shared" ref="AN88:AN111" si="42">IF(Q88=$AG$1,$T$53,IF(Q88=$AG$2,0,"-"))</f>
        <v>0</v>
      </c>
      <c r="AO88" s="104" t="str">
        <f t="shared" ref="AO88:AO111" si="43">IF(R88=$AG$1,$T$54,IF(R88=$AG$2,0,"-"))</f>
        <v>-</v>
      </c>
      <c r="AP88" s="104" t="str">
        <f t="shared" ref="AP88:AP111" si="44">IF(S88=$AG$1,$T$55,IF(S88=$AG$2,0,"-"))</f>
        <v>-</v>
      </c>
      <c r="AQ88" s="104" t="str">
        <f t="shared" ref="AQ88:AQ111" si="45">IF(T88=$AG$1,$T$56,IF(T88=$AG$2,0,"-"))</f>
        <v>-</v>
      </c>
      <c r="AR88" s="105" t="str">
        <f t="shared" ref="AR88:AR111" si="46">IF(U88=$AG$1,$T$57,IF(U88=$AG$2,0,"-"))</f>
        <v>-</v>
      </c>
      <c r="AS88" s="109">
        <f>SUM(Y88:AR88)</f>
        <v>4720</v>
      </c>
    </row>
    <row r="89" spans="1:45" ht="16.5" thickTop="1" thickBot="1" x14ac:dyDescent="0.3">
      <c r="A89" s="75" t="s">
        <v>87</v>
      </c>
      <c r="B89" s="164" t="s">
        <v>170</v>
      </c>
      <c r="C89" s="164" t="s">
        <v>170</v>
      </c>
      <c r="D89" s="164" t="s">
        <v>170</v>
      </c>
      <c r="E89" s="164" t="s">
        <v>170</v>
      </c>
      <c r="F89" s="164" t="s">
        <v>170</v>
      </c>
      <c r="G89" s="164" t="s">
        <v>170</v>
      </c>
      <c r="H89" s="164" t="s">
        <v>170</v>
      </c>
      <c r="I89" s="164" t="s">
        <v>252</v>
      </c>
      <c r="J89" s="164" t="s">
        <v>170</v>
      </c>
      <c r="K89" s="164" t="s">
        <v>170</v>
      </c>
      <c r="L89" s="164" t="s">
        <v>170</v>
      </c>
      <c r="M89" s="164" t="s">
        <v>170</v>
      </c>
      <c r="N89" s="164" t="s">
        <v>170</v>
      </c>
      <c r="O89" s="164" t="s">
        <v>170</v>
      </c>
      <c r="P89" s="164" t="s">
        <v>170</v>
      </c>
      <c r="Q89" s="164" t="s">
        <v>170</v>
      </c>
      <c r="R89" s="162"/>
      <c r="S89" s="162"/>
      <c r="T89" s="162"/>
      <c r="U89" s="163"/>
      <c r="X89" s="75" t="s">
        <v>87</v>
      </c>
      <c r="Y89" s="167">
        <f t="shared" si="27"/>
        <v>0</v>
      </c>
      <c r="Z89" s="167">
        <f t="shared" si="28"/>
        <v>0</v>
      </c>
      <c r="AA89" s="167">
        <f t="shared" si="29"/>
        <v>0</v>
      </c>
      <c r="AB89" s="167">
        <f t="shared" si="30"/>
        <v>0</v>
      </c>
      <c r="AC89" s="167">
        <f t="shared" si="31"/>
        <v>0</v>
      </c>
      <c r="AD89" s="167">
        <f t="shared" si="32"/>
        <v>0</v>
      </c>
      <c r="AE89" s="167">
        <f t="shared" si="33"/>
        <v>0</v>
      </c>
      <c r="AF89" s="167">
        <f t="shared" si="34"/>
        <v>4720</v>
      </c>
      <c r="AG89" s="167">
        <f t="shared" si="35"/>
        <v>0</v>
      </c>
      <c r="AH89" s="167">
        <f t="shared" si="36"/>
        <v>0</v>
      </c>
      <c r="AI89" s="167">
        <f t="shared" si="37"/>
        <v>0</v>
      </c>
      <c r="AJ89" s="167">
        <f t="shared" si="38"/>
        <v>0</v>
      </c>
      <c r="AK89" s="167">
        <f t="shared" si="39"/>
        <v>0</v>
      </c>
      <c r="AL89" s="167">
        <f t="shared" si="40"/>
        <v>0</v>
      </c>
      <c r="AM89" s="167">
        <f t="shared" si="41"/>
        <v>0</v>
      </c>
      <c r="AN89" s="167">
        <f t="shared" si="42"/>
        <v>0</v>
      </c>
      <c r="AO89" s="167" t="str">
        <f t="shared" si="43"/>
        <v>-</v>
      </c>
      <c r="AP89" s="167" t="str">
        <f t="shared" si="44"/>
        <v>-</v>
      </c>
      <c r="AQ89" s="167" t="str">
        <f t="shared" si="45"/>
        <v>-</v>
      </c>
      <c r="AR89" s="168" t="str">
        <f t="shared" si="46"/>
        <v>-</v>
      </c>
      <c r="AS89" s="110">
        <f t="shared" ref="AS89:AS111" si="47">SUM(Y89:AR89)</f>
        <v>4720</v>
      </c>
    </row>
    <row r="90" spans="1:45" ht="16.5" thickTop="1" thickBot="1" x14ac:dyDescent="0.3">
      <c r="A90" s="75" t="s">
        <v>88</v>
      </c>
      <c r="B90" s="164" t="s">
        <v>170</v>
      </c>
      <c r="C90" s="164" t="s">
        <v>170</v>
      </c>
      <c r="D90" s="164" t="s">
        <v>170</v>
      </c>
      <c r="E90" s="164" t="s">
        <v>170</v>
      </c>
      <c r="F90" s="164" t="s">
        <v>170</v>
      </c>
      <c r="G90" s="164" t="s">
        <v>170</v>
      </c>
      <c r="H90" s="164" t="s">
        <v>170</v>
      </c>
      <c r="I90" s="164" t="s">
        <v>252</v>
      </c>
      <c r="J90" s="164" t="s">
        <v>170</v>
      </c>
      <c r="K90" s="164" t="s">
        <v>170</v>
      </c>
      <c r="L90" s="164" t="s">
        <v>170</v>
      </c>
      <c r="M90" s="164" t="s">
        <v>170</v>
      </c>
      <c r="N90" s="164" t="s">
        <v>170</v>
      </c>
      <c r="O90" s="164" t="s">
        <v>170</v>
      </c>
      <c r="P90" s="164" t="s">
        <v>170</v>
      </c>
      <c r="Q90" s="164" t="s">
        <v>170</v>
      </c>
      <c r="R90" s="160"/>
      <c r="S90" s="160"/>
      <c r="T90" s="160"/>
      <c r="U90" s="161"/>
      <c r="X90" s="75" t="s">
        <v>88</v>
      </c>
      <c r="Y90" s="95">
        <f t="shared" si="27"/>
        <v>0</v>
      </c>
      <c r="Z90" s="95">
        <f t="shared" si="28"/>
        <v>0</v>
      </c>
      <c r="AA90" s="95">
        <f t="shared" si="29"/>
        <v>0</v>
      </c>
      <c r="AB90" s="95">
        <f t="shared" si="30"/>
        <v>0</v>
      </c>
      <c r="AC90" s="95">
        <f t="shared" si="31"/>
        <v>0</v>
      </c>
      <c r="AD90" s="95">
        <f t="shared" si="32"/>
        <v>0</v>
      </c>
      <c r="AE90" s="95">
        <f t="shared" si="33"/>
        <v>0</v>
      </c>
      <c r="AF90" s="95">
        <f t="shared" si="34"/>
        <v>4720</v>
      </c>
      <c r="AG90" s="95">
        <f t="shared" si="35"/>
        <v>0</v>
      </c>
      <c r="AH90" s="95">
        <f t="shared" si="36"/>
        <v>0</v>
      </c>
      <c r="AI90" s="95">
        <f t="shared" si="37"/>
        <v>0</v>
      </c>
      <c r="AJ90" s="95">
        <f t="shared" si="38"/>
        <v>0</v>
      </c>
      <c r="AK90" s="95">
        <f t="shared" si="39"/>
        <v>0</v>
      </c>
      <c r="AL90" s="95">
        <f t="shared" si="40"/>
        <v>0</v>
      </c>
      <c r="AM90" s="95">
        <f t="shared" si="41"/>
        <v>0</v>
      </c>
      <c r="AN90" s="95">
        <f t="shared" si="42"/>
        <v>0</v>
      </c>
      <c r="AO90" s="95" t="str">
        <f t="shared" si="43"/>
        <v>-</v>
      </c>
      <c r="AP90" s="95" t="str">
        <f t="shared" si="44"/>
        <v>-</v>
      </c>
      <c r="AQ90" s="95" t="str">
        <f t="shared" si="45"/>
        <v>-</v>
      </c>
      <c r="AR90" s="101" t="str">
        <f t="shared" si="46"/>
        <v>-</v>
      </c>
      <c r="AS90" s="110">
        <f t="shared" si="47"/>
        <v>4720</v>
      </c>
    </row>
    <row r="91" spans="1:45" ht="16.5" thickTop="1" thickBot="1" x14ac:dyDescent="0.3">
      <c r="A91" s="75" t="s">
        <v>89</v>
      </c>
      <c r="B91" s="164" t="s">
        <v>170</v>
      </c>
      <c r="C91" s="164" t="s">
        <v>170</v>
      </c>
      <c r="D91" s="164" t="s">
        <v>170</v>
      </c>
      <c r="E91" s="164" t="s">
        <v>170</v>
      </c>
      <c r="F91" s="164" t="s">
        <v>170</v>
      </c>
      <c r="G91" s="164" t="s">
        <v>170</v>
      </c>
      <c r="H91" s="164" t="s">
        <v>170</v>
      </c>
      <c r="I91" s="164" t="s">
        <v>252</v>
      </c>
      <c r="J91" s="164" t="s">
        <v>170</v>
      </c>
      <c r="K91" s="164" t="s">
        <v>170</v>
      </c>
      <c r="L91" s="164" t="s">
        <v>170</v>
      </c>
      <c r="M91" s="164" t="s">
        <v>170</v>
      </c>
      <c r="N91" s="164" t="s">
        <v>170</v>
      </c>
      <c r="O91" s="164" t="s">
        <v>170</v>
      </c>
      <c r="P91" s="164" t="s">
        <v>170</v>
      </c>
      <c r="Q91" s="164" t="s">
        <v>170</v>
      </c>
      <c r="R91" s="160"/>
      <c r="S91" s="160"/>
      <c r="T91" s="160"/>
      <c r="U91" s="161"/>
      <c r="X91" s="75" t="s">
        <v>89</v>
      </c>
      <c r="Y91" s="95">
        <f t="shared" si="27"/>
        <v>0</v>
      </c>
      <c r="Z91" s="95">
        <f t="shared" si="28"/>
        <v>0</v>
      </c>
      <c r="AA91" s="95">
        <f t="shared" si="29"/>
        <v>0</v>
      </c>
      <c r="AB91" s="95">
        <f t="shared" si="30"/>
        <v>0</v>
      </c>
      <c r="AC91" s="95">
        <f t="shared" si="31"/>
        <v>0</v>
      </c>
      <c r="AD91" s="95">
        <f t="shared" si="32"/>
        <v>0</v>
      </c>
      <c r="AE91" s="95">
        <f t="shared" si="33"/>
        <v>0</v>
      </c>
      <c r="AF91" s="95">
        <f t="shared" si="34"/>
        <v>4720</v>
      </c>
      <c r="AG91" s="95">
        <f t="shared" si="35"/>
        <v>0</v>
      </c>
      <c r="AH91" s="95">
        <f t="shared" si="36"/>
        <v>0</v>
      </c>
      <c r="AI91" s="95">
        <f t="shared" si="37"/>
        <v>0</v>
      </c>
      <c r="AJ91" s="95">
        <f t="shared" si="38"/>
        <v>0</v>
      </c>
      <c r="AK91" s="95">
        <f t="shared" si="39"/>
        <v>0</v>
      </c>
      <c r="AL91" s="95">
        <f t="shared" si="40"/>
        <v>0</v>
      </c>
      <c r="AM91" s="95">
        <f t="shared" si="41"/>
        <v>0</v>
      </c>
      <c r="AN91" s="95">
        <f t="shared" si="42"/>
        <v>0</v>
      </c>
      <c r="AO91" s="95" t="str">
        <f t="shared" si="43"/>
        <v>-</v>
      </c>
      <c r="AP91" s="95" t="str">
        <f t="shared" si="44"/>
        <v>-</v>
      </c>
      <c r="AQ91" s="95" t="str">
        <f t="shared" si="45"/>
        <v>-</v>
      </c>
      <c r="AR91" s="101" t="str">
        <f t="shared" si="46"/>
        <v>-</v>
      </c>
      <c r="AS91" s="110">
        <f t="shared" si="47"/>
        <v>4720</v>
      </c>
    </row>
    <row r="92" spans="1:45" ht="16.5" thickTop="1" thickBot="1" x14ac:dyDescent="0.3">
      <c r="A92" s="75" t="s">
        <v>90</v>
      </c>
      <c r="B92" s="164" t="s">
        <v>170</v>
      </c>
      <c r="C92" s="164" t="s">
        <v>170</v>
      </c>
      <c r="D92" s="164" t="s">
        <v>170</v>
      </c>
      <c r="E92" s="164" t="s">
        <v>170</v>
      </c>
      <c r="F92" s="164" t="s">
        <v>170</v>
      </c>
      <c r="G92" s="164" t="s">
        <v>170</v>
      </c>
      <c r="H92" s="164" t="s">
        <v>170</v>
      </c>
      <c r="I92" s="164" t="s">
        <v>252</v>
      </c>
      <c r="J92" s="164" t="s">
        <v>170</v>
      </c>
      <c r="K92" s="164" t="s">
        <v>170</v>
      </c>
      <c r="L92" s="164" t="s">
        <v>170</v>
      </c>
      <c r="M92" s="164" t="s">
        <v>170</v>
      </c>
      <c r="N92" s="164" t="s">
        <v>170</v>
      </c>
      <c r="O92" s="164" t="s">
        <v>170</v>
      </c>
      <c r="P92" s="164" t="s">
        <v>170</v>
      </c>
      <c r="Q92" s="164" t="s">
        <v>170</v>
      </c>
      <c r="R92" s="160"/>
      <c r="S92" s="160"/>
      <c r="T92" s="160"/>
      <c r="U92" s="161"/>
      <c r="X92" s="75" t="s">
        <v>90</v>
      </c>
      <c r="Y92" s="95">
        <f t="shared" si="27"/>
        <v>0</v>
      </c>
      <c r="Z92" s="95">
        <f t="shared" si="28"/>
        <v>0</v>
      </c>
      <c r="AA92" s="95">
        <f t="shared" si="29"/>
        <v>0</v>
      </c>
      <c r="AB92" s="95">
        <f t="shared" si="30"/>
        <v>0</v>
      </c>
      <c r="AC92" s="95">
        <f t="shared" si="31"/>
        <v>0</v>
      </c>
      <c r="AD92" s="95">
        <f t="shared" si="32"/>
        <v>0</v>
      </c>
      <c r="AE92" s="95">
        <f t="shared" si="33"/>
        <v>0</v>
      </c>
      <c r="AF92" s="95">
        <f t="shared" si="34"/>
        <v>4720</v>
      </c>
      <c r="AG92" s="95">
        <f t="shared" si="35"/>
        <v>0</v>
      </c>
      <c r="AH92" s="95">
        <f t="shared" si="36"/>
        <v>0</v>
      </c>
      <c r="AI92" s="95">
        <f t="shared" si="37"/>
        <v>0</v>
      </c>
      <c r="AJ92" s="95">
        <f t="shared" si="38"/>
        <v>0</v>
      </c>
      <c r="AK92" s="95">
        <f t="shared" si="39"/>
        <v>0</v>
      </c>
      <c r="AL92" s="95">
        <f t="shared" si="40"/>
        <v>0</v>
      </c>
      <c r="AM92" s="95">
        <f t="shared" si="41"/>
        <v>0</v>
      </c>
      <c r="AN92" s="95">
        <f t="shared" si="42"/>
        <v>0</v>
      </c>
      <c r="AO92" s="95" t="str">
        <f t="shared" si="43"/>
        <v>-</v>
      </c>
      <c r="AP92" s="95" t="str">
        <f t="shared" si="44"/>
        <v>-</v>
      </c>
      <c r="AQ92" s="95" t="str">
        <f t="shared" si="45"/>
        <v>-</v>
      </c>
      <c r="AR92" s="101" t="str">
        <f t="shared" si="46"/>
        <v>-</v>
      </c>
      <c r="AS92" s="110">
        <f t="shared" si="47"/>
        <v>4720</v>
      </c>
    </row>
    <row r="93" spans="1:45" ht="16.5" thickTop="1" thickBot="1" x14ac:dyDescent="0.3">
      <c r="A93" s="75" t="s">
        <v>91</v>
      </c>
      <c r="B93" s="164" t="s">
        <v>170</v>
      </c>
      <c r="C93" s="164" t="s">
        <v>170</v>
      </c>
      <c r="D93" s="164" t="s">
        <v>170</v>
      </c>
      <c r="E93" s="164" t="s">
        <v>170</v>
      </c>
      <c r="F93" s="164" t="s">
        <v>170</v>
      </c>
      <c r="G93" s="164" t="s">
        <v>170</v>
      </c>
      <c r="H93" s="164" t="s">
        <v>170</v>
      </c>
      <c r="I93" s="164" t="s">
        <v>252</v>
      </c>
      <c r="J93" s="164" t="s">
        <v>170</v>
      </c>
      <c r="K93" s="164" t="s">
        <v>170</v>
      </c>
      <c r="L93" s="164" t="s">
        <v>170</v>
      </c>
      <c r="M93" s="164" t="s">
        <v>170</v>
      </c>
      <c r="N93" s="164" t="s">
        <v>170</v>
      </c>
      <c r="O93" s="164" t="s">
        <v>170</v>
      </c>
      <c r="P93" s="164" t="s">
        <v>170</v>
      </c>
      <c r="Q93" s="164" t="s">
        <v>170</v>
      </c>
      <c r="R93" s="160"/>
      <c r="S93" s="160"/>
      <c r="T93" s="160"/>
      <c r="U93" s="161"/>
      <c r="X93" s="75" t="s">
        <v>91</v>
      </c>
      <c r="Y93" s="95">
        <f t="shared" si="27"/>
        <v>0</v>
      </c>
      <c r="Z93" s="95">
        <f t="shared" si="28"/>
        <v>0</v>
      </c>
      <c r="AA93" s="95">
        <f t="shared" si="29"/>
        <v>0</v>
      </c>
      <c r="AB93" s="95">
        <f t="shared" si="30"/>
        <v>0</v>
      </c>
      <c r="AC93" s="95">
        <f t="shared" si="31"/>
        <v>0</v>
      </c>
      <c r="AD93" s="95">
        <f t="shared" si="32"/>
        <v>0</v>
      </c>
      <c r="AE93" s="95">
        <f t="shared" si="33"/>
        <v>0</v>
      </c>
      <c r="AF93" s="95">
        <f t="shared" si="34"/>
        <v>4720</v>
      </c>
      <c r="AG93" s="95">
        <f t="shared" si="35"/>
        <v>0</v>
      </c>
      <c r="AH93" s="95">
        <f t="shared" si="36"/>
        <v>0</v>
      </c>
      <c r="AI93" s="95">
        <f t="shared" si="37"/>
        <v>0</v>
      </c>
      <c r="AJ93" s="95">
        <f t="shared" si="38"/>
        <v>0</v>
      </c>
      <c r="AK93" s="95">
        <f t="shared" si="39"/>
        <v>0</v>
      </c>
      <c r="AL93" s="95">
        <f t="shared" si="40"/>
        <v>0</v>
      </c>
      <c r="AM93" s="95">
        <f t="shared" si="41"/>
        <v>0</v>
      </c>
      <c r="AN93" s="95">
        <f t="shared" si="42"/>
        <v>0</v>
      </c>
      <c r="AO93" s="95" t="str">
        <f t="shared" si="43"/>
        <v>-</v>
      </c>
      <c r="AP93" s="95" t="str">
        <f t="shared" si="44"/>
        <v>-</v>
      </c>
      <c r="AQ93" s="95" t="str">
        <f t="shared" si="45"/>
        <v>-</v>
      </c>
      <c r="AR93" s="101" t="str">
        <f t="shared" si="46"/>
        <v>-</v>
      </c>
      <c r="AS93" s="110">
        <f t="shared" si="47"/>
        <v>4720</v>
      </c>
    </row>
    <row r="94" spans="1:45" ht="16.5" thickTop="1" thickBot="1" x14ac:dyDescent="0.3">
      <c r="A94" s="75" t="s">
        <v>92</v>
      </c>
      <c r="B94" s="164" t="s">
        <v>170</v>
      </c>
      <c r="C94" s="164" t="s">
        <v>170</v>
      </c>
      <c r="D94" s="164" t="s">
        <v>170</v>
      </c>
      <c r="E94" s="164" t="s">
        <v>170</v>
      </c>
      <c r="F94" s="164" t="s">
        <v>170</v>
      </c>
      <c r="G94" s="164" t="s">
        <v>170</v>
      </c>
      <c r="H94" s="164" t="s">
        <v>170</v>
      </c>
      <c r="I94" s="164" t="s">
        <v>252</v>
      </c>
      <c r="J94" s="164" t="s">
        <v>170</v>
      </c>
      <c r="K94" s="164" t="s">
        <v>170</v>
      </c>
      <c r="L94" s="164" t="s">
        <v>170</v>
      </c>
      <c r="M94" s="164" t="s">
        <v>170</v>
      </c>
      <c r="N94" s="164" t="s">
        <v>170</v>
      </c>
      <c r="O94" s="164" t="s">
        <v>170</v>
      </c>
      <c r="P94" s="164" t="s">
        <v>170</v>
      </c>
      <c r="Q94" s="164" t="s">
        <v>170</v>
      </c>
      <c r="R94" s="160"/>
      <c r="S94" s="160"/>
      <c r="T94" s="160"/>
      <c r="U94" s="161"/>
      <c r="X94" s="75" t="s">
        <v>92</v>
      </c>
      <c r="Y94" s="95">
        <f t="shared" si="27"/>
        <v>0</v>
      </c>
      <c r="Z94" s="95">
        <f t="shared" si="28"/>
        <v>0</v>
      </c>
      <c r="AA94" s="95">
        <f t="shared" si="29"/>
        <v>0</v>
      </c>
      <c r="AB94" s="95">
        <f t="shared" si="30"/>
        <v>0</v>
      </c>
      <c r="AC94" s="95">
        <f t="shared" si="31"/>
        <v>0</v>
      </c>
      <c r="AD94" s="95">
        <f t="shared" si="32"/>
        <v>0</v>
      </c>
      <c r="AE94" s="95">
        <f t="shared" si="33"/>
        <v>0</v>
      </c>
      <c r="AF94" s="95">
        <f t="shared" si="34"/>
        <v>4720</v>
      </c>
      <c r="AG94" s="95">
        <f t="shared" si="35"/>
        <v>0</v>
      </c>
      <c r="AH94" s="95">
        <f t="shared" si="36"/>
        <v>0</v>
      </c>
      <c r="AI94" s="95">
        <f t="shared" si="37"/>
        <v>0</v>
      </c>
      <c r="AJ94" s="95">
        <f t="shared" si="38"/>
        <v>0</v>
      </c>
      <c r="AK94" s="95">
        <f t="shared" si="39"/>
        <v>0</v>
      </c>
      <c r="AL94" s="95">
        <f t="shared" si="40"/>
        <v>0</v>
      </c>
      <c r="AM94" s="95">
        <f t="shared" si="41"/>
        <v>0</v>
      </c>
      <c r="AN94" s="95">
        <f t="shared" si="42"/>
        <v>0</v>
      </c>
      <c r="AO94" s="95" t="str">
        <f t="shared" si="43"/>
        <v>-</v>
      </c>
      <c r="AP94" s="95" t="str">
        <f t="shared" si="44"/>
        <v>-</v>
      </c>
      <c r="AQ94" s="95" t="str">
        <f t="shared" si="45"/>
        <v>-</v>
      </c>
      <c r="AR94" s="101" t="str">
        <f t="shared" si="46"/>
        <v>-</v>
      </c>
      <c r="AS94" s="110">
        <f t="shared" si="47"/>
        <v>4720</v>
      </c>
    </row>
    <row r="95" spans="1:45" ht="16.5" thickTop="1" thickBot="1" x14ac:dyDescent="0.3">
      <c r="A95" s="75" t="s">
        <v>93</v>
      </c>
      <c r="B95" s="164" t="s">
        <v>170</v>
      </c>
      <c r="C95" s="164" t="s">
        <v>170</v>
      </c>
      <c r="D95" s="164" t="s">
        <v>170</v>
      </c>
      <c r="E95" s="164" t="s">
        <v>170</v>
      </c>
      <c r="F95" s="164" t="s">
        <v>170</v>
      </c>
      <c r="G95" s="164" t="s">
        <v>170</v>
      </c>
      <c r="H95" s="164" t="s">
        <v>170</v>
      </c>
      <c r="I95" s="164" t="s">
        <v>252</v>
      </c>
      <c r="J95" s="164" t="s">
        <v>170</v>
      </c>
      <c r="K95" s="164" t="s">
        <v>170</v>
      </c>
      <c r="L95" s="164" t="s">
        <v>170</v>
      </c>
      <c r="M95" s="164" t="s">
        <v>170</v>
      </c>
      <c r="N95" s="164" t="s">
        <v>170</v>
      </c>
      <c r="O95" s="164" t="s">
        <v>170</v>
      </c>
      <c r="P95" s="164" t="s">
        <v>170</v>
      </c>
      <c r="Q95" s="164" t="s">
        <v>170</v>
      </c>
      <c r="R95" s="160"/>
      <c r="S95" s="160"/>
      <c r="T95" s="160"/>
      <c r="U95" s="161"/>
      <c r="X95" s="75" t="s">
        <v>93</v>
      </c>
      <c r="Y95" s="95">
        <f t="shared" si="27"/>
        <v>0</v>
      </c>
      <c r="Z95" s="95">
        <f t="shared" si="28"/>
        <v>0</v>
      </c>
      <c r="AA95" s="95">
        <f t="shared" si="29"/>
        <v>0</v>
      </c>
      <c r="AB95" s="95">
        <f t="shared" si="30"/>
        <v>0</v>
      </c>
      <c r="AC95" s="95">
        <f t="shared" si="31"/>
        <v>0</v>
      </c>
      <c r="AD95" s="95">
        <f t="shared" si="32"/>
        <v>0</v>
      </c>
      <c r="AE95" s="95">
        <f t="shared" si="33"/>
        <v>0</v>
      </c>
      <c r="AF95" s="95">
        <f t="shared" si="34"/>
        <v>4720</v>
      </c>
      <c r="AG95" s="95">
        <f t="shared" si="35"/>
        <v>0</v>
      </c>
      <c r="AH95" s="95">
        <f t="shared" si="36"/>
        <v>0</v>
      </c>
      <c r="AI95" s="95">
        <f t="shared" si="37"/>
        <v>0</v>
      </c>
      <c r="AJ95" s="95">
        <f t="shared" si="38"/>
        <v>0</v>
      </c>
      <c r="AK95" s="95">
        <f t="shared" si="39"/>
        <v>0</v>
      </c>
      <c r="AL95" s="95">
        <f t="shared" si="40"/>
        <v>0</v>
      </c>
      <c r="AM95" s="95">
        <f t="shared" si="41"/>
        <v>0</v>
      </c>
      <c r="AN95" s="95">
        <f t="shared" si="42"/>
        <v>0</v>
      </c>
      <c r="AO95" s="95" t="str">
        <f t="shared" si="43"/>
        <v>-</v>
      </c>
      <c r="AP95" s="95" t="str">
        <f t="shared" si="44"/>
        <v>-</v>
      </c>
      <c r="AQ95" s="95" t="str">
        <f t="shared" si="45"/>
        <v>-</v>
      </c>
      <c r="AR95" s="101" t="str">
        <f t="shared" si="46"/>
        <v>-</v>
      </c>
      <c r="AS95" s="110">
        <f t="shared" si="47"/>
        <v>4720</v>
      </c>
    </row>
    <row r="96" spans="1:45" ht="16.5" thickTop="1" thickBot="1" x14ac:dyDescent="0.3">
      <c r="A96" s="75" t="s">
        <v>94</v>
      </c>
      <c r="B96" s="164" t="s">
        <v>170</v>
      </c>
      <c r="C96" s="164" t="s">
        <v>170</v>
      </c>
      <c r="D96" s="164" t="s">
        <v>170</v>
      </c>
      <c r="E96" s="164" t="s">
        <v>170</v>
      </c>
      <c r="F96" s="164" t="s">
        <v>170</v>
      </c>
      <c r="G96" s="164" t="s">
        <v>170</v>
      </c>
      <c r="H96" s="164" t="s">
        <v>170</v>
      </c>
      <c r="I96" s="164" t="s">
        <v>252</v>
      </c>
      <c r="J96" s="164" t="s">
        <v>170</v>
      </c>
      <c r="K96" s="164" t="s">
        <v>170</v>
      </c>
      <c r="L96" s="164" t="s">
        <v>170</v>
      </c>
      <c r="M96" s="164" t="s">
        <v>170</v>
      </c>
      <c r="N96" s="164" t="s">
        <v>170</v>
      </c>
      <c r="O96" s="164" t="s">
        <v>170</v>
      </c>
      <c r="P96" s="164" t="s">
        <v>170</v>
      </c>
      <c r="Q96" s="164" t="s">
        <v>170</v>
      </c>
      <c r="R96" s="160"/>
      <c r="S96" s="160"/>
      <c r="T96" s="160"/>
      <c r="U96" s="161"/>
      <c r="X96" s="75" t="s">
        <v>94</v>
      </c>
      <c r="Y96" s="95">
        <f t="shared" si="27"/>
        <v>0</v>
      </c>
      <c r="Z96" s="95">
        <f t="shared" si="28"/>
        <v>0</v>
      </c>
      <c r="AA96" s="95">
        <f t="shared" si="29"/>
        <v>0</v>
      </c>
      <c r="AB96" s="95">
        <f t="shared" si="30"/>
        <v>0</v>
      </c>
      <c r="AC96" s="95">
        <f t="shared" si="31"/>
        <v>0</v>
      </c>
      <c r="AD96" s="95">
        <f t="shared" si="32"/>
        <v>0</v>
      </c>
      <c r="AE96" s="95">
        <f t="shared" si="33"/>
        <v>0</v>
      </c>
      <c r="AF96" s="95">
        <f t="shared" si="34"/>
        <v>4720</v>
      </c>
      <c r="AG96" s="95">
        <f t="shared" si="35"/>
        <v>0</v>
      </c>
      <c r="AH96" s="95">
        <f t="shared" si="36"/>
        <v>0</v>
      </c>
      <c r="AI96" s="95">
        <f t="shared" si="37"/>
        <v>0</v>
      </c>
      <c r="AJ96" s="95">
        <f t="shared" si="38"/>
        <v>0</v>
      </c>
      <c r="AK96" s="95">
        <f t="shared" si="39"/>
        <v>0</v>
      </c>
      <c r="AL96" s="95">
        <f t="shared" si="40"/>
        <v>0</v>
      </c>
      <c r="AM96" s="95">
        <f t="shared" si="41"/>
        <v>0</v>
      </c>
      <c r="AN96" s="95">
        <f t="shared" si="42"/>
        <v>0</v>
      </c>
      <c r="AO96" s="95" t="str">
        <f t="shared" si="43"/>
        <v>-</v>
      </c>
      <c r="AP96" s="95" t="str">
        <f t="shared" si="44"/>
        <v>-</v>
      </c>
      <c r="AQ96" s="95" t="str">
        <f t="shared" si="45"/>
        <v>-</v>
      </c>
      <c r="AR96" s="101" t="str">
        <f t="shared" si="46"/>
        <v>-</v>
      </c>
      <c r="AS96" s="110">
        <f t="shared" si="47"/>
        <v>4720</v>
      </c>
    </row>
    <row r="97" spans="1:45" ht="16.5" thickTop="1" thickBot="1" x14ac:dyDescent="0.3">
      <c r="A97" s="75" t="s">
        <v>95</v>
      </c>
      <c r="B97" s="164" t="s">
        <v>170</v>
      </c>
      <c r="C97" s="164" t="s">
        <v>170</v>
      </c>
      <c r="D97" s="164" t="s">
        <v>170</v>
      </c>
      <c r="E97" s="164" t="s">
        <v>170</v>
      </c>
      <c r="F97" s="164" t="s">
        <v>170</v>
      </c>
      <c r="G97" s="164" t="s">
        <v>170</v>
      </c>
      <c r="H97" s="164" t="s">
        <v>170</v>
      </c>
      <c r="I97" s="164" t="s">
        <v>252</v>
      </c>
      <c r="J97" s="164" t="s">
        <v>170</v>
      </c>
      <c r="K97" s="164" t="s">
        <v>170</v>
      </c>
      <c r="L97" s="164" t="s">
        <v>170</v>
      </c>
      <c r="M97" s="164" t="s">
        <v>170</v>
      </c>
      <c r="N97" s="164" t="s">
        <v>170</v>
      </c>
      <c r="O97" s="164" t="s">
        <v>170</v>
      </c>
      <c r="P97" s="164" t="s">
        <v>170</v>
      </c>
      <c r="Q97" s="164" t="s">
        <v>170</v>
      </c>
      <c r="R97" s="160"/>
      <c r="S97" s="160"/>
      <c r="T97" s="160"/>
      <c r="U97" s="161"/>
      <c r="X97" s="75" t="s">
        <v>95</v>
      </c>
      <c r="Y97" s="95">
        <f t="shared" si="27"/>
        <v>0</v>
      </c>
      <c r="Z97" s="95">
        <f t="shared" si="28"/>
        <v>0</v>
      </c>
      <c r="AA97" s="95">
        <f t="shared" si="29"/>
        <v>0</v>
      </c>
      <c r="AB97" s="95">
        <f t="shared" si="30"/>
        <v>0</v>
      </c>
      <c r="AC97" s="95">
        <f t="shared" si="31"/>
        <v>0</v>
      </c>
      <c r="AD97" s="95">
        <f t="shared" si="32"/>
        <v>0</v>
      </c>
      <c r="AE97" s="95">
        <f t="shared" si="33"/>
        <v>0</v>
      </c>
      <c r="AF97" s="95">
        <f t="shared" si="34"/>
        <v>4720</v>
      </c>
      <c r="AG97" s="95">
        <f t="shared" si="35"/>
        <v>0</v>
      </c>
      <c r="AH97" s="95">
        <f t="shared" si="36"/>
        <v>0</v>
      </c>
      <c r="AI97" s="95">
        <f t="shared" si="37"/>
        <v>0</v>
      </c>
      <c r="AJ97" s="95">
        <f t="shared" si="38"/>
        <v>0</v>
      </c>
      <c r="AK97" s="95">
        <f t="shared" si="39"/>
        <v>0</v>
      </c>
      <c r="AL97" s="95">
        <f t="shared" si="40"/>
        <v>0</v>
      </c>
      <c r="AM97" s="95">
        <f t="shared" si="41"/>
        <v>0</v>
      </c>
      <c r="AN97" s="95">
        <f t="shared" si="42"/>
        <v>0</v>
      </c>
      <c r="AO97" s="95" t="str">
        <f t="shared" si="43"/>
        <v>-</v>
      </c>
      <c r="AP97" s="95" t="str">
        <f t="shared" si="44"/>
        <v>-</v>
      </c>
      <c r="AQ97" s="95" t="str">
        <f t="shared" si="45"/>
        <v>-</v>
      </c>
      <c r="AR97" s="101" t="str">
        <f t="shared" si="46"/>
        <v>-</v>
      </c>
      <c r="AS97" s="110">
        <f t="shared" si="47"/>
        <v>4720</v>
      </c>
    </row>
    <row r="98" spans="1:45" ht="16.5" thickTop="1" thickBot="1" x14ac:dyDescent="0.3">
      <c r="A98" s="75" t="s">
        <v>96</v>
      </c>
      <c r="B98" s="164" t="s">
        <v>170</v>
      </c>
      <c r="C98" s="164" t="s">
        <v>170</v>
      </c>
      <c r="D98" s="164" t="s">
        <v>170</v>
      </c>
      <c r="E98" s="164" t="s">
        <v>170</v>
      </c>
      <c r="F98" s="164" t="s">
        <v>170</v>
      </c>
      <c r="G98" s="164" t="s">
        <v>170</v>
      </c>
      <c r="H98" s="164" t="s">
        <v>170</v>
      </c>
      <c r="I98" s="164" t="s">
        <v>252</v>
      </c>
      <c r="J98" s="164" t="s">
        <v>170</v>
      </c>
      <c r="K98" s="164" t="s">
        <v>170</v>
      </c>
      <c r="L98" s="164" t="s">
        <v>170</v>
      </c>
      <c r="M98" s="164" t="s">
        <v>170</v>
      </c>
      <c r="N98" s="164" t="s">
        <v>170</v>
      </c>
      <c r="O98" s="164" t="s">
        <v>170</v>
      </c>
      <c r="P98" s="164" t="s">
        <v>170</v>
      </c>
      <c r="Q98" s="164" t="s">
        <v>170</v>
      </c>
      <c r="R98" s="160"/>
      <c r="S98" s="160"/>
      <c r="T98" s="160"/>
      <c r="U98" s="161"/>
      <c r="X98" s="75" t="s">
        <v>96</v>
      </c>
      <c r="Y98" s="95">
        <f t="shared" si="27"/>
        <v>0</v>
      </c>
      <c r="Z98" s="95">
        <f t="shared" si="28"/>
        <v>0</v>
      </c>
      <c r="AA98" s="95">
        <f t="shared" si="29"/>
        <v>0</v>
      </c>
      <c r="AB98" s="95">
        <f t="shared" si="30"/>
        <v>0</v>
      </c>
      <c r="AC98" s="95">
        <f t="shared" si="31"/>
        <v>0</v>
      </c>
      <c r="AD98" s="95">
        <f t="shared" si="32"/>
        <v>0</v>
      </c>
      <c r="AE98" s="95">
        <f t="shared" si="33"/>
        <v>0</v>
      </c>
      <c r="AF98" s="95">
        <f t="shared" si="34"/>
        <v>4720</v>
      </c>
      <c r="AG98" s="95">
        <f t="shared" si="35"/>
        <v>0</v>
      </c>
      <c r="AH98" s="95">
        <f t="shared" si="36"/>
        <v>0</v>
      </c>
      <c r="AI98" s="95">
        <f t="shared" si="37"/>
        <v>0</v>
      </c>
      <c r="AJ98" s="95">
        <f t="shared" si="38"/>
        <v>0</v>
      </c>
      <c r="AK98" s="95">
        <f t="shared" si="39"/>
        <v>0</v>
      </c>
      <c r="AL98" s="95">
        <f t="shared" si="40"/>
        <v>0</v>
      </c>
      <c r="AM98" s="95">
        <f t="shared" si="41"/>
        <v>0</v>
      </c>
      <c r="AN98" s="95">
        <f t="shared" si="42"/>
        <v>0</v>
      </c>
      <c r="AO98" s="95" t="str">
        <f t="shared" si="43"/>
        <v>-</v>
      </c>
      <c r="AP98" s="95" t="str">
        <f t="shared" si="44"/>
        <v>-</v>
      </c>
      <c r="AQ98" s="95" t="str">
        <f t="shared" si="45"/>
        <v>-</v>
      </c>
      <c r="AR98" s="101" t="str">
        <f t="shared" si="46"/>
        <v>-</v>
      </c>
      <c r="AS98" s="110">
        <f t="shared" si="47"/>
        <v>4720</v>
      </c>
    </row>
    <row r="99" spans="1:45" ht="16.5" thickTop="1" thickBot="1" x14ac:dyDescent="0.3">
      <c r="A99" s="75" t="s">
        <v>97</v>
      </c>
      <c r="B99" s="164" t="s">
        <v>170</v>
      </c>
      <c r="C99" s="164" t="s">
        <v>170</v>
      </c>
      <c r="D99" s="164" t="s">
        <v>170</v>
      </c>
      <c r="E99" s="164" t="s">
        <v>170</v>
      </c>
      <c r="F99" s="164" t="s">
        <v>170</v>
      </c>
      <c r="G99" s="164" t="s">
        <v>170</v>
      </c>
      <c r="H99" s="164" t="s">
        <v>170</v>
      </c>
      <c r="I99" s="164" t="s">
        <v>252</v>
      </c>
      <c r="J99" s="164" t="s">
        <v>170</v>
      </c>
      <c r="K99" s="164" t="s">
        <v>170</v>
      </c>
      <c r="L99" s="164" t="s">
        <v>170</v>
      </c>
      <c r="M99" s="164" t="s">
        <v>170</v>
      </c>
      <c r="N99" s="164" t="s">
        <v>170</v>
      </c>
      <c r="O99" s="164" t="s">
        <v>170</v>
      </c>
      <c r="P99" s="164" t="s">
        <v>170</v>
      </c>
      <c r="Q99" s="164" t="s">
        <v>170</v>
      </c>
      <c r="R99" s="160"/>
      <c r="S99" s="160"/>
      <c r="T99" s="160"/>
      <c r="U99" s="161"/>
      <c r="X99" s="75" t="s">
        <v>97</v>
      </c>
      <c r="Y99" s="95">
        <f t="shared" si="27"/>
        <v>0</v>
      </c>
      <c r="Z99" s="95">
        <f t="shared" si="28"/>
        <v>0</v>
      </c>
      <c r="AA99" s="95">
        <f t="shared" si="29"/>
        <v>0</v>
      </c>
      <c r="AB99" s="95">
        <f t="shared" si="30"/>
        <v>0</v>
      </c>
      <c r="AC99" s="95">
        <f t="shared" si="31"/>
        <v>0</v>
      </c>
      <c r="AD99" s="95">
        <f t="shared" si="32"/>
        <v>0</v>
      </c>
      <c r="AE99" s="95">
        <f t="shared" si="33"/>
        <v>0</v>
      </c>
      <c r="AF99" s="95">
        <f t="shared" si="34"/>
        <v>4720</v>
      </c>
      <c r="AG99" s="95">
        <f t="shared" si="35"/>
        <v>0</v>
      </c>
      <c r="AH99" s="95">
        <f t="shared" si="36"/>
        <v>0</v>
      </c>
      <c r="AI99" s="95">
        <f t="shared" si="37"/>
        <v>0</v>
      </c>
      <c r="AJ99" s="95">
        <f t="shared" si="38"/>
        <v>0</v>
      </c>
      <c r="AK99" s="95">
        <f t="shared" si="39"/>
        <v>0</v>
      </c>
      <c r="AL99" s="95">
        <f t="shared" si="40"/>
        <v>0</v>
      </c>
      <c r="AM99" s="95">
        <f t="shared" si="41"/>
        <v>0</v>
      </c>
      <c r="AN99" s="95">
        <f t="shared" si="42"/>
        <v>0</v>
      </c>
      <c r="AO99" s="95" t="str">
        <f t="shared" si="43"/>
        <v>-</v>
      </c>
      <c r="AP99" s="95" t="str">
        <f t="shared" si="44"/>
        <v>-</v>
      </c>
      <c r="AQ99" s="95" t="str">
        <f t="shared" si="45"/>
        <v>-</v>
      </c>
      <c r="AR99" s="101" t="str">
        <f t="shared" si="46"/>
        <v>-</v>
      </c>
      <c r="AS99" s="110">
        <f t="shared" si="47"/>
        <v>4720</v>
      </c>
    </row>
    <row r="100" spans="1:45" ht="16.5" thickTop="1" thickBot="1" x14ac:dyDescent="0.3">
      <c r="A100" s="75" t="s">
        <v>98</v>
      </c>
      <c r="B100" s="164" t="s">
        <v>170</v>
      </c>
      <c r="C100" s="164" t="s">
        <v>170</v>
      </c>
      <c r="D100" s="164" t="s">
        <v>170</v>
      </c>
      <c r="E100" s="164" t="s">
        <v>170</v>
      </c>
      <c r="F100" s="164" t="s">
        <v>170</v>
      </c>
      <c r="G100" s="164" t="s">
        <v>170</v>
      </c>
      <c r="H100" s="164" t="s">
        <v>170</v>
      </c>
      <c r="I100" s="164" t="s">
        <v>252</v>
      </c>
      <c r="J100" s="164" t="s">
        <v>170</v>
      </c>
      <c r="K100" s="164" t="s">
        <v>170</v>
      </c>
      <c r="L100" s="164" t="s">
        <v>170</v>
      </c>
      <c r="M100" s="164" t="s">
        <v>170</v>
      </c>
      <c r="N100" s="164" t="s">
        <v>170</v>
      </c>
      <c r="O100" s="164" t="s">
        <v>170</v>
      </c>
      <c r="P100" s="164" t="s">
        <v>170</v>
      </c>
      <c r="Q100" s="164" t="s">
        <v>170</v>
      </c>
      <c r="R100" s="160"/>
      <c r="S100" s="160"/>
      <c r="T100" s="160"/>
      <c r="U100" s="161"/>
      <c r="X100" s="75" t="s">
        <v>98</v>
      </c>
      <c r="Y100" s="95">
        <f t="shared" si="27"/>
        <v>0</v>
      </c>
      <c r="Z100" s="95">
        <f t="shared" si="28"/>
        <v>0</v>
      </c>
      <c r="AA100" s="95">
        <f t="shared" si="29"/>
        <v>0</v>
      </c>
      <c r="AB100" s="95">
        <f t="shared" si="30"/>
        <v>0</v>
      </c>
      <c r="AC100" s="95">
        <f t="shared" si="31"/>
        <v>0</v>
      </c>
      <c r="AD100" s="95">
        <f t="shared" si="32"/>
        <v>0</v>
      </c>
      <c r="AE100" s="95">
        <f t="shared" si="33"/>
        <v>0</v>
      </c>
      <c r="AF100" s="95">
        <f t="shared" si="34"/>
        <v>4720</v>
      </c>
      <c r="AG100" s="95">
        <f t="shared" si="35"/>
        <v>0</v>
      </c>
      <c r="AH100" s="95">
        <f t="shared" si="36"/>
        <v>0</v>
      </c>
      <c r="AI100" s="95">
        <f t="shared" si="37"/>
        <v>0</v>
      </c>
      <c r="AJ100" s="95">
        <f t="shared" si="38"/>
        <v>0</v>
      </c>
      <c r="AK100" s="95">
        <f t="shared" si="39"/>
        <v>0</v>
      </c>
      <c r="AL100" s="95">
        <f t="shared" si="40"/>
        <v>0</v>
      </c>
      <c r="AM100" s="95">
        <f t="shared" si="41"/>
        <v>0</v>
      </c>
      <c r="AN100" s="95">
        <f t="shared" si="42"/>
        <v>0</v>
      </c>
      <c r="AO100" s="95" t="str">
        <f t="shared" si="43"/>
        <v>-</v>
      </c>
      <c r="AP100" s="95" t="str">
        <f t="shared" si="44"/>
        <v>-</v>
      </c>
      <c r="AQ100" s="95" t="str">
        <f t="shared" si="45"/>
        <v>-</v>
      </c>
      <c r="AR100" s="101" t="str">
        <f t="shared" si="46"/>
        <v>-</v>
      </c>
      <c r="AS100" s="110">
        <f t="shared" si="47"/>
        <v>4720</v>
      </c>
    </row>
    <row r="101" spans="1:45" ht="16.5" thickTop="1" thickBot="1" x14ac:dyDescent="0.3">
      <c r="A101" s="75" t="s">
        <v>99</v>
      </c>
      <c r="B101" s="164" t="s">
        <v>170</v>
      </c>
      <c r="C101" s="164" t="s">
        <v>170</v>
      </c>
      <c r="D101" s="164" t="s">
        <v>170</v>
      </c>
      <c r="E101" s="164" t="s">
        <v>170</v>
      </c>
      <c r="F101" s="164" t="s">
        <v>170</v>
      </c>
      <c r="G101" s="164" t="s">
        <v>170</v>
      </c>
      <c r="H101" s="164" t="s">
        <v>170</v>
      </c>
      <c r="I101" s="164" t="s">
        <v>252</v>
      </c>
      <c r="J101" s="164" t="s">
        <v>170</v>
      </c>
      <c r="K101" s="164" t="s">
        <v>170</v>
      </c>
      <c r="L101" s="164" t="s">
        <v>170</v>
      </c>
      <c r="M101" s="164" t="s">
        <v>170</v>
      </c>
      <c r="N101" s="164" t="s">
        <v>170</v>
      </c>
      <c r="O101" s="164" t="s">
        <v>170</v>
      </c>
      <c r="P101" s="164" t="s">
        <v>170</v>
      </c>
      <c r="Q101" s="164" t="s">
        <v>170</v>
      </c>
      <c r="R101" s="160"/>
      <c r="S101" s="160"/>
      <c r="T101" s="160"/>
      <c r="U101" s="161"/>
      <c r="X101" s="75" t="s">
        <v>99</v>
      </c>
      <c r="Y101" s="95">
        <f t="shared" si="27"/>
        <v>0</v>
      </c>
      <c r="Z101" s="95">
        <f t="shared" si="28"/>
        <v>0</v>
      </c>
      <c r="AA101" s="95">
        <f t="shared" si="29"/>
        <v>0</v>
      </c>
      <c r="AB101" s="95">
        <f t="shared" si="30"/>
        <v>0</v>
      </c>
      <c r="AC101" s="95">
        <f t="shared" si="31"/>
        <v>0</v>
      </c>
      <c r="AD101" s="95">
        <f t="shared" si="32"/>
        <v>0</v>
      </c>
      <c r="AE101" s="95">
        <f t="shared" si="33"/>
        <v>0</v>
      </c>
      <c r="AF101" s="95">
        <f t="shared" si="34"/>
        <v>4720</v>
      </c>
      <c r="AG101" s="95">
        <f t="shared" si="35"/>
        <v>0</v>
      </c>
      <c r="AH101" s="95">
        <f t="shared" si="36"/>
        <v>0</v>
      </c>
      <c r="AI101" s="95">
        <f t="shared" si="37"/>
        <v>0</v>
      </c>
      <c r="AJ101" s="95">
        <f t="shared" si="38"/>
        <v>0</v>
      </c>
      <c r="AK101" s="95">
        <f t="shared" si="39"/>
        <v>0</v>
      </c>
      <c r="AL101" s="95">
        <f t="shared" si="40"/>
        <v>0</v>
      </c>
      <c r="AM101" s="95">
        <f t="shared" si="41"/>
        <v>0</v>
      </c>
      <c r="AN101" s="95">
        <f t="shared" si="42"/>
        <v>0</v>
      </c>
      <c r="AO101" s="95" t="str">
        <f t="shared" si="43"/>
        <v>-</v>
      </c>
      <c r="AP101" s="95" t="str">
        <f t="shared" si="44"/>
        <v>-</v>
      </c>
      <c r="AQ101" s="95" t="str">
        <f t="shared" si="45"/>
        <v>-</v>
      </c>
      <c r="AR101" s="101" t="str">
        <f t="shared" si="46"/>
        <v>-</v>
      </c>
      <c r="AS101" s="110">
        <f t="shared" si="47"/>
        <v>4720</v>
      </c>
    </row>
    <row r="102" spans="1:45" ht="16.5" thickTop="1" thickBot="1" x14ac:dyDescent="0.3">
      <c r="A102" s="75" t="s">
        <v>100</v>
      </c>
      <c r="B102" s="164" t="s">
        <v>170</v>
      </c>
      <c r="C102" s="164" t="s">
        <v>170</v>
      </c>
      <c r="D102" s="164" t="s">
        <v>170</v>
      </c>
      <c r="E102" s="164" t="s">
        <v>170</v>
      </c>
      <c r="F102" s="164" t="s">
        <v>170</v>
      </c>
      <c r="G102" s="164" t="s">
        <v>170</v>
      </c>
      <c r="H102" s="164" t="s">
        <v>170</v>
      </c>
      <c r="I102" s="164" t="s">
        <v>252</v>
      </c>
      <c r="J102" s="164" t="s">
        <v>170</v>
      </c>
      <c r="K102" s="164" t="s">
        <v>170</v>
      </c>
      <c r="L102" s="164" t="s">
        <v>170</v>
      </c>
      <c r="M102" s="164" t="s">
        <v>170</v>
      </c>
      <c r="N102" s="164" t="s">
        <v>170</v>
      </c>
      <c r="O102" s="164" t="s">
        <v>170</v>
      </c>
      <c r="P102" s="164" t="s">
        <v>170</v>
      </c>
      <c r="Q102" s="164" t="s">
        <v>170</v>
      </c>
      <c r="R102" s="160"/>
      <c r="S102" s="160"/>
      <c r="T102" s="160"/>
      <c r="U102" s="161"/>
      <c r="X102" s="75" t="s">
        <v>100</v>
      </c>
      <c r="Y102" s="95">
        <f t="shared" si="27"/>
        <v>0</v>
      </c>
      <c r="Z102" s="95">
        <f t="shared" si="28"/>
        <v>0</v>
      </c>
      <c r="AA102" s="95">
        <f t="shared" si="29"/>
        <v>0</v>
      </c>
      <c r="AB102" s="95">
        <f t="shared" si="30"/>
        <v>0</v>
      </c>
      <c r="AC102" s="95">
        <f t="shared" si="31"/>
        <v>0</v>
      </c>
      <c r="AD102" s="95">
        <f t="shared" si="32"/>
        <v>0</v>
      </c>
      <c r="AE102" s="95">
        <f t="shared" si="33"/>
        <v>0</v>
      </c>
      <c r="AF102" s="95">
        <f t="shared" si="34"/>
        <v>4720</v>
      </c>
      <c r="AG102" s="95">
        <f t="shared" si="35"/>
        <v>0</v>
      </c>
      <c r="AH102" s="95">
        <f t="shared" si="36"/>
        <v>0</v>
      </c>
      <c r="AI102" s="95">
        <f t="shared" si="37"/>
        <v>0</v>
      </c>
      <c r="AJ102" s="95">
        <f t="shared" si="38"/>
        <v>0</v>
      </c>
      <c r="AK102" s="95">
        <f t="shared" si="39"/>
        <v>0</v>
      </c>
      <c r="AL102" s="95">
        <f t="shared" si="40"/>
        <v>0</v>
      </c>
      <c r="AM102" s="95">
        <f t="shared" si="41"/>
        <v>0</v>
      </c>
      <c r="AN102" s="95">
        <f t="shared" si="42"/>
        <v>0</v>
      </c>
      <c r="AO102" s="95" t="str">
        <f t="shared" si="43"/>
        <v>-</v>
      </c>
      <c r="AP102" s="95" t="str">
        <f t="shared" si="44"/>
        <v>-</v>
      </c>
      <c r="AQ102" s="95" t="str">
        <f t="shared" si="45"/>
        <v>-</v>
      </c>
      <c r="AR102" s="101" t="str">
        <f t="shared" si="46"/>
        <v>-</v>
      </c>
      <c r="AS102" s="110">
        <f t="shared" si="47"/>
        <v>4720</v>
      </c>
    </row>
    <row r="103" spans="1:45" ht="16.5" thickTop="1" thickBot="1" x14ac:dyDescent="0.3">
      <c r="A103" s="76" t="s">
        <v>101</v>
      </c>
      <c r="B103" s="164" t="s">
        <v>170</v>
      </c>
      <c r="C103" s="164" t="s">
        <v>170</v>
      </c>
      <c r="D103" s="164" t="s">
        <v>170</v>
      </c>
      <c r="E103" s="164" t="s">
        <v>170</v>
      </c>
      <c r="F103" s="164" t="s">
        <v>170</v>
      </c>
      <c r="G103" s="164" t="s">
        <v>170</v>
      </c>
      <c r="H103" s="164" t="s">
        <v>170</v>
      </c>
      <c r="I103" s="164" t="s">
        <v>252</v>
      </c>
      <c r="J103" s="164" t="s">
        <v>170</v>
      </c>
      <c r="K103" s="164" t="s">
        <v>170</v>
      </c>
      <c r="L103" s="164" t="s">
        <v>170</v>
      </c>
      <c r="M103" s="164" t="s">
        <v>170</v>
      </c>
      <c r="N103" s="164" t="s">
        <v>170</v>
      </c>
      <c r="O103" s="164" t="s">
        <v>170</v>
      </c>
      <c r="P103" s="164" t="s">
        <v>170</v>
      </c>
      <c r="Q103" s="164" t="s">
        <v>170</v>
      </c>
      <c r="R103" s="160"/>
      <c r="S103" s="160"/>
      <c r="T103" s="160"/>
      <c r="U103" s="161"/>
      <c r="X103" s="76" t="s">
        <v>101</v>
      </c>
      <c r="Y103" s="95">
        <f t="shared" si="27"/>
        <v>0</v>
      </c>
      <c r="Z103" s="95">
        <f t="shared" si="28"/>
        <v>0</v>
      </c>
      <c r="AA103" s="95">
        <f t="shared" si="29"/>
        <v>0</v>
      </c>
      <c r="AB103" s="95">
        <f t="shared" si="30"/>
        <v>0</v>
      </c>
      <c r="AC103" s="95">
        <f t="shared" si="31"/>
        <v>0</v>
      </c>
      <c r="AD103" s="95">
        <f t="shared" si="32"/>
        <v>0</v>
      </c>
      <c r="AE103" s="95">
        <f t="shared" si="33"/>
        <v>0</v>
      </c>
      <c r="AF103" s="95">
        <f t="shared" si="34"/>
        <v>4720</v>
      </c>
      <c r="AG103" s="95">
        <f t="shared" si="35"/>
        <v>0</v>
      </c>
      <c r="AH103" s="95">
        <f t="shared" si="36"/>
        <v>0</v>
      </c>
      <c r="AI103" s="95">
        <f t="shared" si="37"/>
        <v>0</v>
      </c>
      <c r="AJ103" s="95">
        <f t="shared" si="38"/>
        <v>0</v>
      </c>
      <c r="AK103" s="95">
        <f t="shared" si="39"/>
        <v>0</v>
      </c>
      <c r="AL103" s="95">
        <f t="shared" si="40"/>
        <v>0</v>
      </c>
      <c r="AM103" s="95">
        <f t="shared" si="41"/>
        <v>0</v>
      </c>
      <c r="AN103" s="95">
        <f t="shared" si="42"/>
        <v>0</v>
      </c>
      <c r="AO103" s="95" t="str">
        <f t="shared" si="43"/>
        <v>-</v>
      </c>
      <c r="AP103" s="95" t="str">
        <f t="shared" si="44"/>
        <v>-</v>
      </c>
      <c r="AQ103" s="95" t="str">
        <f t="shared" si="45"/>
        <v>-</v>
      </c>
      <c r="AR103" s="101" t="str">
        <f t="shared" si="46"/>
        <v>-</v>
      </c>
      <c r="AS103" s="110">
        <f t="shared" si="47"/>
        <v>4720</v>
      </c>
    </row>
    <row r="104" spans="1:45" ht="16.5" thickTop="1" thickBot="1" x14ac:dyDescent="0.3">
      <c r="A104" s="76" t="s">
        <v>102</v>
      </c>
      <c r="B104" s="164" t="s">
        <v>170</v>
      </c>
      <c r="C104" s="164" t="s">
        <v>170</v>
      </c>
      <c r="D104" s="164" t="s">
        <v>170</v>
      </c>
      <c r="E104" s="164" t="s">
        <v>170</v>
      </c>
      <c r="F104" s="164" t="s">
        <v>170</v>
      </c>
      <c r="G104" s="164" t="s">
        <v>170</v>
      </c>
      <c r="H104" s="164" t="s">
        <v>170</v>
      </c>
      <c r="I104" s="164" t="s">
        <v>252</v>
      </c>
      <c r="J104" s="164" t="s">
        <v>170</v>
      </c>
      <c r="K104" s="164" t="s">
        <v>170</v>
      </c>
      <c r="L104" s="164" t="s">
        <v>170</v>
      </c>
      <c r="M104" s="164" t="s">
        <v>170</v>
      </c>
      <c r="N104" s="164" t="s">
        <v>170</v>
      </c>
      <c r="O104" s="164" t="s">
        <v>170</v>
      </c>
      <c r="P104" s="164" t="s">
        <v>170</v>
      </c>
      <c r="Q104" s="164" t="s">
        <v>170</v>
      </c>
      <c r="R104" s="160"/>
      <c r="S104" s="160"/>
      <c r="T104" s="160"/>
      <c r="U104" s="161"/>
      <c r="X104" s="76" t="s">
        <v>102</v>
      </c>
      <c r="Y104" s="95">
        <f t="shared" si="27"/>
        <v>0</v>
      </c>
      <c r="Z104" s="95">
        <f t="shared" si="28"/>
        <v>0</v>
      </c>
      <c r="AA104" s="95">
        <f t="shared" si="29"/>
        <v>0</v>
      </c>
      <c r="AB104" s="95">
        <f t="shared" si="30"/>
        <v>0</v>
      </c>
      <c r="AC104" s="95">
        <f t="shared" si="31"/>
        <v>0</v>
      </c>
      <c r="AD104" s="95">
        <f t="shared" si="32"/>
        <v>0</v>
      </c>
      <c r="AE104" s="95">
        <f t="shared" si="33"/>
        <v>0</v>
      </c>
      <c r="AF104" s="95">
        <f t="shared" si="34"/>
        <v>4720</v>
      </c>
      <c r="AG104" s="95">
        <f t="shared" si="35"/>
        <v>0</v>
      </c>
      <c r="AH104" s="95">
        <f t="shared" si="36"/>
        <v>0</v>
      </c>
      <c r="AI104" s="95">
        <f t="shared" si="37"/>
        <v>0</v>
      </c>
      <c r="AJ104" s="95">
        <f t="shared" si="38"/>
        <v>0</v>
      </c>
      <c r="AK104" s="95">
        <f t="shared" si="39"/>
        <v>0</v>
      </c>
      <c r="AL104" s="95">
        <f t="shared" si="40"/>
        <v>0</v>
      </c>
      <c r="AM104" s="95">
        <f t="shared" si="41"/>
        <v>0</v>
      </c>
      <c r="AN104" s="95">
        <f t="shared" si="42"/>
        <v>0</v>
      </c>
      <c r="AO104" s="95" t="str">
        <f t="shared" si="43"/>
        <v>-</v>
      </c>
      <c r="AP104" s="95" t="str">
        <f t="shared" si="44"/>
        <v>-</v>
      </c>
      <c r="AQ104" s="95" t="str">
        <f t="shared" si="45"/>
        <v>-</v>
      </c>
      <c r="AR104" s="101" t="str">
        <f t="shared" si="46"/>
        <v>-</v>
      </c>
      <c r="AS104" s="110">
        <f t="shared" si="47"/>
        <v>4720</v>
      </c>
    </row>
    <row r="105" spans="1:45" ht="16.5" thickTop="1" thickBot="1" x14ac:dyDescent="0.3">
      <c r="A105" s="76" t="s">
        <v>103</v>
      </c>
      <c r="B105" s="164" t="s">
        <v>170</v>
      </c>
      <c r="C105" s="164" t="s">
        <v>170</v>
      </c>
      <c r="D105" s="164" t="s">
        <v>170</v>
      </c>
      <c r="E105" s="164" t="s">
        <v>170</v>
      </c>
      <c r="F105" s="164" t="s">
        <v>170</v>
      </c>
      <c r="G105" s="164" t="s">
        <v>170</v>
      </c>
      <c r="H105" s="164" t="s">
        <v>170</v>
      </c>
      <c r="I105" s="164" t="s">
        <v>252</v>
      </c>
      <c r="J105" s="164" t="s">
        <v>170</v>
      </c>
      <c r="K105" s="164" t="s">
        <v>170</v>
      </c>
      <c r="L105" s="164" t="s">
        <v>170</v>
      </c>
      <c r="M105" s="164" t="s">
        <v>170</v>
      </c>
      <c r="N105" s="164" t="s">
        <v>170</v>
      </c>
      <c r="O105" s="164" t="s">
        <v>170</v>
      </c>
      <c r="P105" s="164" t="s">
        <v>170</v>
      </c>
      <c r="Q105" s="164" t="s">
        <v>170</v>
      </c>
      <c r="R105" s="162"/>
      <c r="S105" s="162"/>
      <c r="T105" s="162"/>
      <c r="U105" s="163"/>
      <c r="X105" s="76" t="s">
        <v>103</v>
      </c>
      <c r="Y105" s="167">
        <f t="shared" si="27"/>
        <v>0</v>
      </c>
      <c r="Z105" s="167">
        <f t="shared" si="28"/>
        <v>0</v>
      </c>
      <c r="AA105" s="167">
        <f t="shared" si="29"/>
        <v>0</v>
      </c>
      <c r="AB105" s="167">
        <f t="shared" si="30"/>
        <v>0</v>
      </c>
      <c r="AC105" s="167">
        <f t="shared" si="31"/>
        <v>0</v>
      </c>
      <c r="AD105" s="167">
        <f t="shared" si="32"/>
        <v>0</v>
      </c>
      <c r="AE105" s="167">
        <f t="shared" si="33"/>
        <v>0</v>
      </c>
      <c r="AF105" s="167">
        <f t="shared" si="34"/>
        <v>4720</v>
      </c>
      <c r="AG105" s="167">
        <f t="shared" si="35"/>
        <v>0</v>
      </c>
      <c r="AH105" s="167">
        <f t="shared" si="36"/>
        <v>0</v>
      </c>
      <c r="AI105" s="167">
        <f t="shared" si="37"/>
        <v>0</v>
      </c>
      <c r="AJ105" s="167">
        <f t="shared" si="38"/>
        <v>0</v>
      </c>
      <c r="AK105" s="167">
        <f t="shared" si="39"/>
        <v>0</v>
      </c>
      <c r="AL105" s="167">
        <f t="shared" si="40"/>
        <v>0</v>
      </c>
      <c r="AM105" s="167">
        <f t="shared" si="41"/>
        <v>0</v>
      </c>
      <c r="AN105" s="167">
        <f t="shared" si="42"/>
        <v>0</v>
      </c>
      <c r="AO105" s="167" t="str">
        <f t="shared" si="43"/>
        <v>-</v>
      </c>
      <c r="AP105" s="167" t="str">
        <f t="shared" si="44"/>
        <v>-</v>
      </c>
      <c r="AQ105" s="167" t="str">
        <f t="shared" si="45"/>
        <v>-</v>
      </c>
      <c r="AR105" s="168" t="str">
        <f t="shared" si="46"/>
        <v>-</v>
      </c>
      <c r="AS105" s="110">
        <f t="shared" si="47"/>
        <v>4720</v>
      </c>
    </row>
    <row r="106" spans="1:45" ht="16.5" thickTop="1" thickBot="1" x14ac:dyDescent="0.3">
      <c r="A106" s="76" t="s">
        <v>104</v>
      </c>
      <c r="B106" s="164" t="s">
        <v>170</v>
      </c>
      <c r="C106" s="164" t="s">
        <v>170</v>
      </c>
      <c r="D106" s="164" t="s">
        <v>170</v>
      </c>
      <c r="E106" s="164" t="s">
        <v>170</v>
      </c>
      <c r="F106" s="164" t="s">
        <v>170</v>
      </c>
      <c r="G106" s="164" t="s">
        <v>170</v>
      </c>
      <c r="H106" s="164" t="s">
        <v>170</v>
      </c>
      <c r="I106" s="164" t="s">
        <v>252</v>
      </c>
      <c r="J106" s="164" t="s">
        <v>170</v>
      </c>
      <c r="K106" s="164" t="s">
        <v>170</v>
      </c>
      <c r="L106" s="164" t="s">
        <v>170</v>
      </c>
      <c r="M106" s="164" t="s">
        <v>170</v>
      </c>
      <c r="N106" s="164" t="s">
        <v>170</v>
      </c>
      <c r="O106" s="164" t="s">
        <v>170</v>
      </c>
      <c r="P106" s="164" t="s">
        <v>170</v>
      </c>
      <c r="Q106" s="164" t="s">
        <v>170</v>
      </c>
      <c r="R106" s="162"/>
      <c r="S106" s="162"/>
      <c r="T106" s="162"/>
      <c r="U106" s="163"/>
      <c r="X106" s="76" t="s">
        <v>104</v>
      </c>
      <c r="Y106" s="167">
        <f t="shared" si="27"/>
        <v>0</v>
      </c>
      <c r="Z106" s="167">
        <f t="shared" si="28"/>
        <v>0</v>
      </c>
      <c r="AA106" s="167">
        <f t="shared" si="29"/>
        <v>0</v>
      </c>
      <c r="AB106" s="167">
        <f t="shared" si="30"/>
        <v>0</v>
      </c>
      <c r="AC106" s="167">
        <f t="shared" si="31"/>
        <v>0</v>
      </c>
      <c r="AD106" s="167">
        <f t="shared" si="32"/>
        <v>0</v>
      </c>
      <c r="AE106" s="167">
        <f t="shared" si="33"/>
        <v>0</v>
      </c>
      <c r="AF106" s="167">
        <f t="shared" si="34"/>
        <v>4720</v>
      </c>
      <c r="AG106" s="167">
        <f t="shared" si="35"/>
        <v>0</v>
      </c>
      <c r="AH106" s="167">
        <f t="shared" si="36"/>
        <v>0</v>
      </c>
      <c r="AI106" s="167">
        <f t="shared" si="37"/>
        <v>0</v>
      </c>
      <c r="AJ106" s="167">
        <f t="shared" si="38"/>
        <v>0</v>
      </c>
      <c r="AK106" s="167">
        <f t="shared" si="39"/>
        <v>0</v>
      </c>
      <c r="AL106" s="167">
        <f t="shared" si="40"/>
        <v>0</v>
      </c>
      <c r="AM106" s="167">
        <f t="shared" si="41"/>
        <v>0</v>
      </c>
      <c r="AN106" s="167">
        <f t="shared" si="42"/>
        <v>0</v>
      </c>
      <c r="AO106" s="167" t="str">
        <f t="shared" si="43"/>
        <v>-</v>
      </c>
      <c r="AP106" s="167" t="str">
        <f t="shared" si="44"/>
        <v>-</v>
      </c>
      <c r="AQ106" s="167" t="str">
        <f t="shared" si="45"/>
        <v>-</v>
      </c>
      <c r="AR106" s="168" t="str">
        <f t="shared" si="46"/>
        <v>-</v>
      </c>
      <c r="AS106" s="110">
        <f t="shared" si="47"/>
        <v>4720</v>
      </c>
    </row>
    <row r="107" spans="1:45" ht="16.5" thickTop="1" thickBot="1" x14ac:dyDescent="0.3">
      <c r="A107" s="76" t="s">
        <v>105</v>
      </c>
      <c r="B107" s="164" t="s">
        <v>170</v>
      </c>
      <c r="C107" s="164" t="s">
        <v>170</v>
      </c>
      <c r="D107" s="164" t="s">
        <v>170</v>
      </c>
      <c r="E107" s="164" t="s">
        <v>170</v>
      </c>
      <c r="F107" s="164" t="s">
        <v>170</v>
      </c>
      <c r="G107" s="164" t="s">
        <v>170</v>
      </c>
      <c r="H107" s="164" t="s">
        <v>170</v>
      </c>
      <c r="I107" s="164" t="s">
        <v>252</v>
      </c>
      <c r="J107" s="164" t="s">
        <v>170</v>
      </c>
      <c r="K107" s="164" t="s">
        <v>170</v>
      </c>
      <c r="L107" s="164" t="s">
        <v>170</v>
      </c>
      <c r="M107" s="164" t="s">
        <v>170</v>
      </c>
      <c r="N107" s="164" t="s">
        <v>170</v>
      </c>
      <c r="O107" s="164" t="s">
        <v>170</v>
      </c>
      <c r="P107" s="164" t="s">
        <v>170</v>
      </c>
      <c r="Q107" s="164" t="s">
        <v>170</v>
      </c>
      <c r="R107" s="162"/>
      <c r="S107" s="162"/>
      <c r="T107" s="162"/>
      <c r="U107" s="163"/>
      <c r="X107" s="76" t="s">
        <v>105</v>
      </c>
      <c r="Y107" s="167">
        <f t="shared" si="27"/>
        <v>0</v>
      </c>
      <c r="Z107" s="167">
        <f t="shared" si="28"/>
        <v>0</v>
      </c>
      <c r="AA107" s="167">
        <f t="shared" si="29"/>
        <v>0</v>
      </c>
      <c r="AB107" s="167">
        <f t="shared" si="30"/>
        <v>0</v>
      </c>
      <c r="AC107" s="167">
        <f t="shared" si="31"/>
        <v>0</v>
      </c>
      <c r="AD107" s="167">
        <f t="shared" si="32"/>
        <v>0</v>
      </c>
      <c r="AE107" s="167">
        <f t="shared" si="33"/>
        <v>0</v>
      </c>
      <c r="AF107" s="167">
        <f t="shared" si="34"/>
        <v>4720</v>
      </c>
      <c r="AG107" s="167">
        <f t="shared" si="35"/>
        <v>0</v>
      </c>
      <c r="AH107" s="167">
        <f t="shared" si="36"/>
        <v>0</v>
      </c>
      <c r="AI107" s="167">
        <f t="shared" si="37"/>
        <v>0</v>
      </c>
      <c r="AJ107" s="167">
        <f t="shared" si="38"/>
        <v>0</v>
      </c>
      <c r="AK107" s="167">
        <f t="shared" si="39"/>
        <v>0</v>
      </c>
      <c r="AL107" s="167">
        <f t="shared" si="40"/>
        <v>0</v>
      </c>
      <c r="AM107" s="167">
        <f t="shared" si="41"/>
        <v>0</v>
      </c>
      <c r="AN107" s="167">
        <f t="shared" si="42"/>
        <v>0</v>
      </c>
      <c r="AO107" s="167" t="str">
        <f t="shared" si="43"/>
        <v>-</v>
      </c>
      <c r="AP107" s="167" t="str">
        <f t="shared" si="44"/>
        <v>-</v>
      </c>
      <c r="AQ107" s="167" t="str">
        <f t="shared" si="45"/>
        <v>-</v>
      </c>
      <c r="AR107" s="168" t="str">
        <f t="shared" si="46"/>
        <v>-</v>
      </c>
      <c r="AS107" s="110">
        <f t="shared" si="47"/>
        <v>4720</v>
      </c>
    </row>
    <row r="108" spans="1:45" ht="16.5" thickTop="1" thickBot="1" x14ac:dyDescent="0.3">
      <c r="A108" s="76" t="s">
        <v>106</v>
      </c>
      <c r="B108" s="164" t="s">
        <v>170</v>
      </c>
      <c r="C108" s="164" t="s">
        <v>170</v>
      </c>
      <c r="D108" s="164" t="s">
        <v>170</v>
      </c>
      <c r="E108" s="164" t="s">
        <v>170</v>
      </c>
      <c r="F108" s="164" t="s">
        <v>170</v>
      </c>
      <c r="G108" s="164" t="s">
        <v>170</v>
      </c>
      <c r="H108" s="164" t="s">
        <v>170</v>
      </c>
      <c r="I108" s="164" t="s">
        <v>252</v>
      </c>
      <c r="J108" s="164" t="s">
        <v>170</v>
      </c>
      <c r="K108" s="164" t="s">
        <v>170</v>
      </c>
      <c r="L108" s="164" t="s">
        <v>170</v>
      </c>
      <c r="M108" s="164" t="s">
        <v>170</v>
      </c>
      <c r="N108" s="164" t="s">
        <v>170</v>
      </c>
      <c r="O108" s="164" t="s">
        <v>170</v>
      </c>
      <c r="P108" s="164" t="s">
        <v>170</v>
      </c>
      <c r="Q108" s="164" t="s">
        <v>170</v>
      </c>
      <c r="R108" s="162"/>
      <c r="S108" s="162"/>
      <c r="T108" s="162"/>
      <c r="U108" s="163"/>
      <c r="X108" s="76" t="s">
        <v>106</v>
      </c>
      <c r="Y108" s="167">
        <f t="shared" si="27"/>
        <v>0</v>
      </c>
      <c r="Z108" s="167">
        <f t="shared" si="28"/>
        <v>0</v>
      </c>
      <c r="AA108" s="167">
        <f t="shared" si="29"/>
        <v>0</v>
      </c>
      <c r="AB108" s="167">
        <f t="shared" si="30"/>
        <v>0</v>
      </c>
      <c r="AC108" s="167">
        <f t="shared" si="31"/>
        <v>0</v>
      </c>
      <c r="AD108" s="167">
        <f t="shared" si="32"/>
        <v>0</v>
      </c>
      <c r="AE108" s="167">
        <f t="shared" si="33"/>
        <v>0</v>
      </c>
      <c r="AF108" s="167">
        <f t="shared" si="34"/>
        <v>4720</v>
      </c>
      <c r="AG108" s="167">
        <f t="shared" si="35"/>
        <v>0</v>
      </c>
      <c r="AH108" s="167">
        <f t="shared" si="36"/>
        <v>0</v>
      </c>
      <c r="AI108" s="167">
        <f t="shared" si="37"/>
        <v>0</v>
      </c>
      <c r="AJ108" s="167">
        <f t="shared" si="38"/>
        <v>0</v>
      </c>
      <c r="AK108" s="167">
        <f t="shared" si="39"/>
        <v>0</v>
      </c>
      <c r="AL108" s="167">
        <f t="shared" si="40"/>
        <v>0</v>
      </c>
      <c r="AM108" s="167">
        <f t="shared" si="41"/>
        <v>0</v>
      </c>
      <c r="AN108" s="167">
        <f t="shared" si="42"/>
        <v>0</v>
      </c>
      <c r="AO108" s="167" t="str">
        <f t="shared" si="43"/>
        <v>-</v>
      </c>
      <c r="AP108" s="167" t="str">
        <f t="shared" si="44"/>
        <v>-</v>
      </c>
      <c r="AQ108" s="167" t="str">
        <f t="shared" si="45"/>
        <v>-</v>
      </c>
      <c r="AR108" s="168" t="str">
        <f t="shared" si="46"/>
        <v>-</v>
      </c>
      <c r="AS108" s="110">
        <f t="shared" si="47"/>
        <v>4720</v>
      </c>
    </row>
    <row r="109" spans="1:45" ht="16.5" thickTop="1" thickBot="1" x14ac:dyDescent="0.3">
      <c r="A109" s="76" t="s">
        <v>107</v>
      </c>
      <c r="B109" s="164" t="s">
        <v>170</v>
      </c>
      <c r="C109" s="164" t="s">
        <v>170</v>
      </c>
      <c r="D109" s="164" t="s">
        <v>170</v>
      </c>
      <c r="E109" s="164" t="s">
        <v>170</v>
      </c>
      <c r="F109" s="164" t="s">
        <v>170</v>
      </c>
      <c r="G109" s="164" t="s">
        <v>170</v>
      </c>
      <c r="H109" s="164" t="s">
        <v>170</v>
      </c>
      <c r="I109" s="164" t="s">
        <v>252</v>
      </c>
      <c r="J109" s="164" t="s">
        <v>170</v>
      </c>
      <c r="K109" s="164" t="s">
        <v>170</v>
      </c>
      <c r="L109" s="164" t="s">
        <v>170</v>
      </c>
      <c r="M109" s="164" t="s">
        <v>170</v>
      </c>
      <c r="N109" s="164" t="s">
        <v>170</v>
      </c>
      <c r="O109" s="164" t="s">
        <v>170</v>
      </c>
      <c r="P109" s="164" t="s">
        <v>170</v>
      </c>
      <c r="Q109" s="164" t="s">
        <v>170</v>
      </c>
      <c r="R109" s="162"/>
      <c r="S109" s="162"/>
      <c r="T109" s="162"/>
      <c r="U109" s="163"/>
      <c r="X109" s="76" t="s">
        <v>107</v>
      </c>
      <c r="Y109" s="167">
        <f t="shared" si="27"/>
        <v>0</v>
      </c>
      <c r="Z109" s="167">
        <f t="shared" si="28"/>
        <v>0</v>
      </c>
      <c r="AA109" s="167">
        <f t="shared" si="29"/>
        <v>0</v>
      </c>
      <c r="AB109" s="167">
        <f t="shared" si="30"/>
        <v>0</v>
      </c>
      <c r="AC109" s="167">
        <f t="shared" si="31"/>
        <v>0</v>
      </c>
      <c r="AD109" s="167">
        <f t="shared" si="32"/>
        <v>0</v>
      </c>
      <c r="AE109" s="167">
        <f t="shared" si="33"/>
        <v>0</v>
      </c>
      <c r="AF109" s="167">
        <f t="shared" si="34"/>
        <v>4720</v>
      </c>
      <c r="AG109" s="167">
        <f t="shared" si="35"/>
        <v>0</v>
      </c>
      <c r="AH109" s="167">
        <f t="shared" si="36"/>
        <v>0</v>
      </c>
      <c r="AI109" s="167">
        <f t="shared" si="37"/>
        <v>0</v>
      </c>
      <c r="AJ109" s="167">
        <f t="shared" si="38"/>
        <v>0</v>
      </c>
      <c r="AK109" s="167">
        <f t="shared" si="39"/>
        <v>0</v>
      </c>
      <c r="AL109" s="167">
        <f t="shared" si="40"/>
        <v>0</v>
      </c>
      <c r="AM109" s="167">
        <f t="shared" si="41"/>
        <v>0</v>
      </c>
      <c r="AN109" s="167">
        <f t="shared" si="42"/>
        <v>0</v>
      </c>
      <c r="AO109" s="167" t="str">
        <f t="shared" si="43"/>
        <v>-</v>
      </c>
      <c r="AP109" s="167" t="str">
        <f t="shared" si="44"/>
        <v>-</v>
      </c>
      <c r="AQ109" s="167" t="str">
        <f t="shared" si="45"/>
        <v>-</v>
      </c>
      <c r="AR109" s="168" t="str">
        <f t="shared" si="46"/>
        <v>-</v>
      </c>
      <c r="AS109" s="110">
        <f t="shared" si="47"/>
        <v>4720</v>
      </c>
    </row>
    <row r="110" spans="1:45" ht="16.5" thickTop="1" thickBot="1" x14ac:dyDescent="0.3">
      <c r="A110" s="76" t="s">
        <v>108</v>
      </c>
      <c r="B110" s="164" t="s">
        <v>170</v>
      </c>
      <c r="C110" s="164" t="s">
        <v>170</v>
      </c>
      <c r="D110" s="164" t="s">
        <v>170</v>
      </c>
      <c r="E110" s="164" t="s">
        <v>170</v>
      </c>
      <c r="F110" s="164" t="s">
        <v>170</v>
      </c>
      <c r="G110" s="164" t="s">
        <v>170</v>
      </c>
      <c r="H110" s="164" t="s">
        <v>170</v>
      </c>
      <c r="I110" s="164" t="s">
        <v>252</v>
      </c>
      <c r="J110" s="164" t="s">
        <v>170</v>
      </c>
      <c r="K110" s="164" t="s">
        <v>170</v>
      </c>
      <c r="L110" s="164" t="s">
        <v>170</v>
      </c>
      <c r="M110" s="164" t="s">
        <v>170</v>
      </c>
      <c r="N110" s="164" t="s">
        <v>170</v>
      </c>
      <c r="O110" s="164" t="s">
        <v>170</v>
      </c>
      <c r="P110" s="164" t="s">
        <v>170</v>
      </c>
      <c r="Q110" s="164" t="s">
        <v>170</v>
      </c>
      <c r="R110" s="162"/>
      <c r="S110" s="162"/>
      <c r="T110" s="162"/>
      <c r="U110" s="163"/>
      <c r="X110" s="76" t="s">
        <v>108</v>
      </c>
      <c r="Y110" s="167">
        <f t="shared" si="27"/>
        <v>0</v>
      </c>
      <c r="Z110" s="167">
        <f t="shared" si="28"/>
        <v>0</v>
      </c>
      <c r="AA110" s="167">
        <f t="shared" si="29"/>
        <v>0</v>
      </c>
      <c r="AB110" s="167">
        <f t="shared" si="30"/>
        <v>0</v>
      </c>
      <c r="AC110" s="167">
        <f t="shared" si="31"/>
        <v>0</v>
      </c>
      <c r="AD110" s="167">
        <f t="shared" si="32"/>
        <v>0</v>
      </c>
      <c r="AE110" s="167">
        <f t="shared" si="33"/>
        <v>0</v>
      </c>
      <c r="AF110" s="167">
        <f t="shared" si="34"/>
        <v>4720</v>
      </c>
      <c r="AG110" s="167">
        <f t="shared" si="35"/>
        <v>0</v>
      </c>
      <c r="AH110" s="167">
        <f t="shared" si="36"/>
        <v>0</v>
      </c>
      <c r="AI110" s="167">
        <f t="shared" si="37"/>
        <v>0</v>
      </c>
      <c r="AJ110" s="167">
        <f t="shared" si="38"/>
        <v>0</v>
      </c>
      <c r="AK110" s="167">
        <f t="shared" si="39"/>
        <v>0</v>
      </c>
      <c r="AL110" s="167">
        <f t="shared" si="40"/>
        <v>0</v>
      </c>
      <c r="AM110" s="167">
        <f t="shared" si="41"/>
        <v>0</v>
      </c>
      <c r="AN110" s="167">
        <f t="shared" si="42"/>
        <v>0</v>
      </c>
      <c r="AO110" s="167" t="str">
        <f t="shared" si="43"/>
        <v>-</v>
      </c>
      <c r="AP110" s="167" t="str">
        <f t="shared" si="44"/>
        <v>-</v>
      </c>
      <c r="AQ110" s="167" t="str">
        <f t="shared" si="45"/>
        <v>-</v>
      </c>
      <c r="AR110" s="168" t="str">
        <f t="shared" si="46"/>
        <v>-</v>
      </c>
      <c r="AS110" s="110">
        <f t="shared" si="47"/>
        <v>4720</v>
      </c>
    </row>
    <row r="111" spans="1:45" ht="16.5" thickTop="1" thickBot="1" x14ac:dyDescent="0.3">
      <c r="A111" s="77" t="s">
        <v>109</v>
      </c>
      <c r="B111" s="164" t="s">
        <v>170</v>
      </c>
      <c r="C111" s="164" t="s">
        <v>170</v>
      </c>
      <c r="D111" s="164" t="s">
        <v>170</v>
      </c>
      <c r="E111" s="164" t="s">
        <v>170</v>
      </c>
      <c r="F111" s="164" t="s">
        <v>170</v>
      </c>
      <c r="G111" s="164" t="s">
        <v>170</v>
      </c>
      <c r="H111" s="164" t="s">
        <v>170</v>
      </c>
      <c r="I111" s="164" t="s">
        <v>252</v>
      </c>
      <c r="J111" s="164" t="s">
        <v>170</v>
      </c>
      <c r="K111" s="164" t="s">
        <v>170</v>
      </c>
      <c r="L111" s="164" t="s">
        <v>170</v>
      </c>
      <c r="M111" s="164" t="s">
        <v>170</v>
      </c>
      <c r="N111" s="164" t="s">
        <v>170</v>
      </c>
      <c r="O111" s="164" t="s">
        <v>170</v>
      </c>
      <c r="P111" s="164" t="s">
        <v>170</v>
      </c>
      <c r="Q111" s="164" t="s">
        <v>170</v>
      </c>
      <c r="R111" s="164"/>
      <c r="S111" s="164"/>
      <c r="T111" s="164"/>
      <c r="U111" s="165"/>
      <c r="X111" s="77" t="s">
        <v>109</v>
      </c>
      <c r="Y111" s="170">
        <f t="shared" si="27"/>
        <v>0</v>
      </c>
      <c r="Z111" s="170">
        <f t="shared" si="28"/>
        <v>0</v>
      </c>
      <c r="AA111" s="170">
        <f t="shared" si="29"/>
        <v>0</v>
      </c>
      <c r="AB111" s="170">
        <f t="shared" si="30"/>
        <v>0</v>
      </c>
      <c r="AC111" s="170">
        <f t="shared" si="31"/>
        <v>0</v>
      </c>
      <c r="AD111" s="170">
        <f t="shared" si="32"/>
        <v>0</v>
      </c>
      <c r="AE111" s="170">
        <f t="shared" si="33"/>
        <v>0</v>
      </c>
      <c r="AF111" s="170">
        <f t="shared" si="34"/>
        <v>4720</v>
      </c>
      <c r="AG111" s="170">
        <f t="shared" si="35"/>
        <v>0</v>
      </c>
      <c r="AH111" s="170">
        <f t="shared" si="36"/>
        <v>0</v>
      </c>
      <c r="AI111" s="170">
        <f t="shared" si="37"/>
        <v>0</v>
      </c>
      <c r="AJ111" s="170">
        <f t="shared" si="38"/>
        <v>0</v>
      </c>
      <c r="AK111" s="170">
        <f t="shared" si="39"/>
        <v>0</v>
      </c>
      <c r="AL111" s="170">
        <f t="shared" si="40"/>
        <v>0</v>
      </c>
      <c r="AM111" s="170">
        <f t="shared" si="41"/>
        <v>0</v>
      </c>
      <c r="AN111" s="170">
        <f t="shared" si="42"/>
        <v>0</v>
      </c>
      <c r="AO111" s="170" t="str">
        <f t="shared" si="43"/>
        <v>-</v>
      </c>
      <c r="AP111" s="170" t="str">
        <f t="shared" si="44"/>
        <v>-</v>
      </c>
      <c r="AQ111" s="170" t="str">
        <f t="shared" si="45"/>
        <v>-</v>
      </c>
      <c r="AR111" s="171" t="str">
        <f t="shared" si="46"/>
        <v>-</v>
      </c>
      <c r="AS111" s="111">
        <f t="shared" si="47"/>
        <v>4720</v>
      </c>
    </row>
    <row r="112" spans="1:45" ht="16.5" thickTop="1" thickBot="1" x14ac:dyDescent="0.3"/>
    <row r="113" spans="1:45" ht="15.75" customHeight="1" thickTop="1" x14ac:dyDescent="0.25">
      <c r="A113" s="315" t="s">
        <v>266</v>
      </c>
      <c r="B113" s="316"/>
      <c r="C113" s="316"/>
      <c r="D113" s="316"/>
      <c r="E113" s="316"/>
      <c r="F113" s="316"/>
      <c r="G113" s="316"/>
      <c r="H113" s="316"/>
      <c r="I113" s="316"/>
      <c r="J113" s="316"/>
      <c r="K113" s="316"/>
      <c r="L113" s="316"/>
      <c r="M113" s="316"/>
      <c r="N113" s="316"/>
      <c r="O113" s="316"/>
      <c r="P113" s="316"/>
      <c r="Q113" s="316"/>
      <c r="R113" s="316"/>
      <c r="S113" s="316"/>
      <c r="T113" s="316"/>
      <c r="U113" s="317"/>
      <c r="X113" s="315" t="s">
        <v>267</v>
      </c>
      <c r="Y113" s="316"/>
      <c r="Z113" s="316"/>
      <c r="AA113" s="316"/>
      <c r="AB113" s="316"/>
      <c r="AC113" s="316"/>
      <c r="AD113" s="316"/>
      <c r="AE113" s="316"/>
      <c r="AF113" s="316"/>
      <c r="AG113" s="316"/>
      <c r="AH113" s="316"/>
      <c r="AI113" s="316"/>
      <c r="AJ113" s="316"/>
      <c r="AK113" s="316"/>
      <c r="AL113" s="316"/>
      <c r="AM113" s="316"/>
      <c r="AN113" s="316"/>
      <c r="AO113" s="316"/>
      <c r="AP113" s="316"/>
      <c r="AQ113" s="316"/>
      <c r="AR113" s="316"/>
      <c r="AS113" s="318" t="s">
        <v>174</v>
      </c>
    </row>
    <row r="114" spans="1:45" ht="15.75" thickBot="1" x14ac:dyDescent="0.3">
      <c r="A114" s="122"/>
      <c r="B114" s="167" t="s">
        <v>190</v>
      </c>
      <c r="C114" s="167" t="s">
        <v>191</v>
      </c>
      <c r="D114" s="167" t="s">
        <v>192</v>
      </c>
      <c r="E114" s="167" t="s">
        <v>193</v>
      </c>
      <c r="F114" s="167" t="s">
        <v>194</v>
      </c>
      <c r="G114" s="167" t="s">
        <v>195</v>
      </c>
      <c r="H114" s="167" t="s">
        <v>196</v>
      </c>
      <c r="I114" s="167" t="s">
        <v>197</v>
      </c>
      <c r="J114" s="167" t="s">
        <v>198</v>
      </c>
      <c r="K114" s="167" t="s">
        <v>199</v>
      </c>
      <c r="L114" s="167" t="s">
        <v>200</v>
      </c>
      <c r="M114" s="167" t="s">
        <v>201</v>
      </c>
      <c r="N114" s="167" t="s">
        <v>202</v>
      </c>
      <c r="O114" s="167" t="s">
        <v>203</v>
      </c>
      <c r="P114" s="167" t="s">
        <v>204</v>
      </c>
      <c r="Q114" s="167" t="s">
        <v>205</v>
      </c>
      <c r="R114" s="167" t="s">
        <v>206</v>
      </c>
      <c r="S114" s="167" t="s">
        <v>207</v>
      </c>
      <c r="T114" s="167" t="s">
        <v>208</v>
      </c>
      <c r="U114" s="92" t="s">
        <v>209</v>
      </c>
      <c r="X114" s="189"/>
      <c r="Y114" s="190" t="s">
        <v>190</v>
      </c>
      <c r="Z114" s="190" t="s">
        <v>191</v>
      </c>
      <c r="AA114" s="190" t="s">
        <v>192</v>
      </c>
      <c r="AB114" s="190" t="s">
        <v>193</v>
      </c>
      <c r="AC114" s="190" t="s">
        <v>194</v>
      </c>
      <c r="AD114" s="190" t="s">
        <v>195</v>
      </c>
      <c r="AE114" s="190" t="s">
        <v>196</v>
      </c>
      <c r="AF114" s="190" t="s">
        <v>197</v>
      </c>
      <c r="AG114" s="190" t="s">
        <v>198</v>
      </c>
      <c r="AH114" s="190" t="s">
        <v>199</v>
      </c>
      <c r="AI114" s="190" t="s">
        <v>200</v>
      </c>
      <c r="AJ114" s="190" t="s">
        <v>201</v>
      </c>
      <c r="AK114" s="190" t="s">
        <v>202</v>
      </c>
      <c r="AL114" s="190" t="s">
        <v>203</v>
      </c>
      <c r="AM114" s="190" t="s">
        <v>204</v>
      </c>
      <c r="AN114" s="190" t="s">
        <v>205</v>
      </c>
      <c r="AO114" s="190" t="s">
        <v>206</v>
      </c>
      <c r="AP114" s="190" t="s">
        <v>207</v>
      </c>
      <c r="AQ114" s="190" t="s">
        <v>208</v>
      </c>
      <c r="AR114" s="191" t="s">
        <v>209</v>
      </c>
      <c r="AS114" s="319"/>
    </row>
    <row r="115" spans="1:45" ht="15.75" thickBot="1" x14ac:dyDescent="0.3">
      <c r="A115" s="75" t="s">
        <v>86</v>
      </c>
      <c r="B115" s="164" t="s">
        <v>170</v>
      </c>
      <c r="C115" s="164" t="s">
        <v>170</v>
      </c>
      <c r="D115" s="164" t="s">
        <v>170</v>
      </c>
      <c r="E115" s="164" t="s">
        <v>170</v>
      </c>
      <c r="F115" s="164" t="s">
        <v>170</v>
      </c>
      <c r="G115" s="164" t="s">
        <v>170</v>
      </c>
      <c r="H115" s="164" t="s">
        <v>170</v>
      </c>
      <c r="I115" s="164" t="s">
        <v>252</v>
      </c>
      <c r="J115" s="164" t="s">
        <v>170</v>
      </c>
      <c r="K115" s="164" t="s">
        <v>170</v>
      </c>
      <c r="L115" s="164" t="s">
        <v>170</v>
      </c>
      <c r="M115" s="164" t="s">
        <v>170</v>
      </c>
      <c r="N115" s="164" t="s">
        <v>170</v>
      </c>
      <c r="O115" s="164" t="s">
        <v>170</v>
      </c>
      <c r="P115" s="164" t="s">
        <v>170</v>
      </c>
      <c r="Q115" s="164" t="s">
        <v>170</v>
      </c>
      <c r="R115" s="160"/>
      <c r="S115" s="160"/>
      <c r="T115" s="160"/>
      <c r="U115" s="161"/>
      <c r="X115" s="103" t="s">
        <v>86</v>
      </c>
      <c r="Y115" s="104">
        <f t="shared" ref="Y115:Y138" si="48">IF(B115=$AG$1,$T$38,IF(B115=$AG$2,0,"-"))</f>
        <v>0</v>
      </c>
      <c r="Z115" s="104">
        <f t="shared" ref="Z115:Z138" si="49">IF(C115=$AG$1,$T$39,IF(C115=$AG$2,0,"-"))</f>
        <v>0</v>
      </c>
      <c r="AA115" s="104">
        <f t="shared" ref="AA115:AA138" si="50">IF(D115=$AG$1,$T$40,IF(D115=$AG$2,0,"-"))</f>
        <v>0</v>
      </c>
      <c r="AB115" s="104">
        <f t="shared" ref="AB115:AB138" si="51">IF(E115=$AG$1,$T$41,IF(E115=$AG$2,0,"-"))</f>
        <v>0</v>
      </c>
      <c r="AC115" s="104">
        <f t="shared" ref="AC115:AC138" si="52">IF(F115=$AG$1,$T$42,IF(F115=$AG$2,0,"-"))</f>
        <v>0</v>
      </c>
      <c r="AD115" s="104">
        <f t="shared" ref="AD115:AD138" si="53">IF(G115=$AG$1,$T$43,IF(G115=$AG$2,0,"-"))</f>
        <v>0</v>
      </c>
      <c r="AE115" s="104">
        <f t="shared" ref="AE115:AE138" si="54">IF(H115=$AG$1,$T$44,IF(H115=$AG$2,0,"-"))</f>
        <v>0</v>
      </c>
      <c r="AF115" s="104">
        <f t="shared" ref="AF115:AF138" si="55">IF(I115=$AG$1,$T$45,IF(I115=$AG$2,0,"-"))</f>
        <v>4720</v>
      </c>
      <c r="AG115" s="104">
        <f t="shared" ref="AG115:AG138" si="56">IF(J115=$AG$1,$T$46,IF(J115=$AG$2,0,"-"))</f>
        <v>0</v>
      </c>
      <c r="AH115" s="104">
        <f t="shared" ref="AH115:AH138" si="57">IF(K115=$AG$1,$T$47,IF(K115=$AG$2,0,"-"))</f>
        <v>0</v>
      </c>
      <c r="AI115" s="104">
        <f t="shared" ref="AI115:AI138" si="58">IF(L115=$AG$1,$T$48,IF(L115=$AG$2,0,"-"))</f>
        <v>0</v>
      </c>
      <c r="AJ115" s="104">
        <f t="shared" ref="AJ115:AJ138" si="59">IF(M115=$AG$1,$T$49,IF(M115=$AG$2,0,"-"))</f>
        <v>0</v>
      </c>
      <c r="AK115" s="104">
        <f t="shared" ref="AK115:AK138" si="60">IF(N115=$AG$1,$T$50,IF(N115=$AG$2,0,"-"))</f>
        <v>0</v>
      </c>
      <c r="AL115" s="104">
        <f t="shared" ref="AL115:AL138" si="61">IF(O115=$AG$1,$T$51,IF(O115=$AG$2,0,"-"))</f>
        <v>0</v>
      </c>
      <c r="AM115" s="104">
        <f t="shared" ref="AM115:AM138" si="62">IF(P115=$AG$1,$T$52,IF(P115=$AG$2,0,"-"))</f>
        <v>0</v>
      </c>
      <c r="AN115" s="104">
        <f t="shared" ref="AN115:AN138" si="63">IF(Q115=$AG$1,$T$53,IF(Q115=$AG$2,0,"-"))</f>
        <v>0</v>
      </c>
      <c r="AO115" s="104" t="str">
        <f t="shared" ref="AO115:AO138" si="64">IF(R115=$AG$1,$T$54,IF(R115=$AG$2,0,"-"))</f>
        <v>-</v>
      </c>
      <c r="AP115" s="104" t="str">
        <f t="shared" ref="AP115:AP138" si="65">IF(S115=$AG$1,$T$55,IF(S115=$AG$2,0,"-"))</f>
        <v>-</v>
      </c>
      <c r="AQ115" s="104" t="str">
        <f t="shared" ref="AQ115:AQ138" si="66">IF(T115=$AG$1,$T$56,IF(T115=$AG$2,0,"-"))</f>
        <v>-</v>
      </c>
      <c r="AR115" s="105" t="str">
        <f t="shared" ref="AR115:AR138" si="67">IF(U115=$AG$1,$T$57,IF(U115=$AG$2,0,"-"))</f>
        <v>-</v>
      </c>
      <c r="AS115" s="109">
        <f>SUM(Y115:AR115)</f>
        <v>4720</v>
      </c>
    </row>
    <row r="116" spans="1:45" ht="16.5" thickTop="1" thickBot="1" x14ac:dyDescent="0.3">
      <c r="A116" s="75" t="s">
        <v>87</v>
      </c>
      <c r="B116" s="164" t="s">
        <v>170</v>
      </c>
      <c r="C116" s="164" t="s">
        <v>170</v>
      </c>
      <c r="D116" s="164" t="s">
        <v>170</v>
      </c>
      <c r="E116" s="164" t="s">
        <v>170</v>
      </c>
      <c r="F116" s="164" t="s">
        <v>170</v>
      </c>
      <c r="G116" s="164" t="s">
        <v>170</v>
      </c>
      <c r="H116" s="164" t="s">
        <v>170</v>
      </c>
      <c r="I116" s="164" t="s">
        <v>252</v>
      </c>
      <c r="J116" s="164" t="s">
        <v>170</v>
      </c>
      <c r="K116" s="164" t="s">
        <v>170</v>
      </c>
      <c r="L116" s="164" t="s">
        <v>170</v>
      </c>
      <c r="M116" s="164" t="s">
        <v>170</v>
      </c>
      <c r="N116" s="164" t="s">
        <v>170</v>
      </c>
      <c r="O116" s="164" t="s">
        <v>170</v>
      </c>
      <c r="P116" s="164" t="s">
        <v>170</v>
      </c>
      <c r="Q116" s="164" t="s">
        <v>170</v>
      </c>
      <c r="R116" s="162"/>
      <c r="S116" s="162"/>
      <c r="T116" s="162"/>
      <c r="U116" s="163"/>
      <c r="X116" s="75" t="s">
        <v>87</v>
      </c>
      <c r="Y116" s="167">
        <f t="shared" si="48"/>
        <v>0</v>
      </c>
      <c r="Z116" s="167">
        <f t="shared" si="49"/>
        <v>0</v>
      </c>
      <c r="AA116" s="167">
        <f t="shared" si="50"/>
        <v>0</v>
      </c>
      <c r="AB116" s="167">
        <f t="shared" si="51"/>
        <v>0</v>
      </c>
      <c r="AC116" s="167">
        <f t="shared" si="52"/>
        <v>0</v>
      </c>
      <c r="AD116" s="167">
        <f t="shared" si="53"/>
        <v>0</v>
      </c>
      <c r="AE116" s="167">
        <f t="shared" si="54"/>
        <v>0</v>
      </c>
      <c r="AF116" s="167">
        <f t="shared" si="55"/>
        <v>4720</v>
      </c>
      <c r="AG116" s="167">
        <f t="shared" si="56"/>
        <v>0</v>
      </c>
      <c r="AH116" s="167">
        <f t="shared" si="57"/>
        <v>0</v>
      </c>
      <c r="AI116" s="167">
        <f t="shared" si="58"/>
        <v>0</v>
      </c>
      <c r="AJ116" s="167">
        <f t="shared" si="59"/>
        <v>0</v>
      </c>
      <c r="AK116" s="167">
        <f t="shared" si="60"/>
        <v>0</v>
      </c>
      <c r="AL116" s="167">
        <f t="shared" si="61"/>
        <v>0</v>
      </c>
      <c r="AM116" s="167">
        <f t="shared" si="62"/>
        <v>0</v>
      </c>
      <c r="AN116" s="167">
        <f t="shared" si="63"/>
        <v>0</v>
      </c>
      <c r="AO116" s="167" t="str">
        <f t="shared" si="64"/>
        <v>-</v>
      </c>
      <c r="AP116" s="167" t="str">
        <f t="shared" si="65"/>
        <v>-</v>
      </c>
      <c r="AQ116" s="167" t="str">
        <f t="shared" si="66"/>
        <v>-</v>
      </c>
      <c r="AR116" s="168" t="str">
        <f t="shared" si="67"/>
        <v>-</v>
      </c>
      <c r="AS116" s="110">
        <f t="shared" ref="AS116:AS138" si="68">SUM(Y116:AR116)</f>
        <v>4720</v>
      </c>
    </row>
    <row r="117" spans="1:45" ht="16.5" thickTop="1" thickBot="1" x14ac:dyDescent="0.3">
      <c r="A117" s="75" t="s">
        <v>88</v>
      </c>
      <c r="B117" s="164" t="s">
        <v>170</v>
      </c>
      <c r="C117" s="164" t="s">
        <v>170</v>
      </c>
      <c r="D117" s="164" t="s">
        <v>170</v>
      </c>
      <c r="E117" s="164" t="s">
        <v>170</v>
      </c>
      <c r="F117" s="164" t="s">
        <v>170</v>
      </c>
      <c r="G117" s="164" t="s">
        <v>170</v>
      </c>
      <c r="H117" s="164" t="s">
        <v>170</v>
      </c>
      <c r="I117" s="164" t="s">
        <v>252</v>
      </c>
      <c r="J117" s="164" t="s">
        <v>170</v>
      </c>
      <c r="K117" s="164" t="s">
        <v>170</v>
      </c>
      <c r="L117" s="164" t="s">
        <v>170</v>
      </c>
      <c r="M117" s="164" t="s">
        <v>170</v>
      </c>
      <c r="N117" s="164" t="s">
        <v>170</v>
      </c>
      <c r="O117" s="164" t="s">
        <v>170</v>
      </c>
      <c r="P117" s="164" t="s">
        <v>170</v>
      </c>
      <c r="Q117" s="164" t="s">
        <v>170</v>
      </c>
      <c r="R117" s="160"/>
      <c r="S117" s="160"/>
      <c r="T117" s="160"/>
      <c r="U117" s="161"/>
      <c r="X117" s="75" t="s">
        <v>88</v>
      </c>
      <c r="Y117" s="95">
        <f t="shared" si="48"/>
        <v>0</v>
      </c>
      <c r="Z117" s="95">
        <f t="shared" si="49"/>
        <v>0</v>
      </c>
      <c r="AA117" s="95">
        <f t="shared" si="50"/>
        <v>0</v>
      </c>
      <c r="AB117" s="95">
        <f t="shared" si="51"/>
        <v>0</v>
      </c>
      <c r="AC117" s="95">
        <f t="shared" si="52"/>
        <v>0</v>
      </c>
      <c r="AD117" s="95">
        <f t="shared" si="53"/>
        <v>0</v>
      </c>
      <c r="AE117" s="95">
        <f t="shared" si="54"/>
        <v>0</v>
      </c>
      <c r="AF117" s="95">
        <f t="shared" si="55"/>
        <v>4720</v>
      </c>
      <c r="AG117" s="95">
        <f t="shared" si="56"/>
        <v>0</v>
      </c>
      <c r="AH117" s="95">
        <f t="shared" si="57"/>
        <v>0</v>
      </c>
      <c r="AI117" s="95">
        <f t="shared" si="58"/>
        <v>0</v>
      </c>
      <c r="AJ117" s="95">
        <f t="shared" si="59"/>
        <v>0</v>
      </c>
      <c r="AK117" s="95">
        <f t="shared" si="60"/>
        <v>0</v>
      </c>
      <c r="AL117" s="95">
        <f t="shared" si="61"/>
        <v>0</v>
      </c>
      <c r="AM117" s="95">
        <f t="shared" si="62"/>
        <v>0</v>
      </c>
      <c r="AN117" s="95">
        <f t="shared" si="63"/>
        <v>0</v>
      </c>
      <c r="AO117" s="95" t="str">
        <f t="shared" si="64"/>
        <v>-</v>
      </c>
      <c r="AP117" s="95" t="str">
        <f t="shared" si="65"/>
        <v>-</v>
      </c>
      <c r="AQ117" s="95" t="str">
        <f t="shared" si="66"/>
        <v>-</v>
      </c>
      <c r="AR117" s="101" t="str">
        <f t="shared" si="67"/>
        <v>-</v>
      </c>
      <c r="AS117" s="110">
        <f t="shared" si="68"/>
        <v>4720</v>
      </c>
    </row>
    <row r="118" spans="1:45" ht="16.5" thickTop="1" thickBot="1" x14ac:dyDescent="0.3">
      <c r="A118" s="75" t="s">
        <v>89</v>
      </c>
      <c r="B118" s="164" t="s">
        <v>170</v>
      </c>
      <c r="C118" s="164" t="s">
        <v>170</v>
      </c>
      <c r="D118" s="164" t="s">
        <v>170</v>
      </c>
      <c r="E118" s="164" t="s">
        <v>170</v>
      </c>
      <c r="F118" s="164" t="s">
        <v>170</v>
      </c>
      <c r="G118" s="164" t="s">
        <v>170</v>
      </c>
      <c r="H118" s="164" t="s">
        <v>170</v>
      </c>
      <c r="I118" s="164" t="s">
        <v>252</v>
      </c>
      <c r="J118" s="164" t="s">
        <v>170</v>
      </c>
      <c r="K118" s="164" t="s">
        <v>170</v>
      </c>
      <c r="L118" s="164" t="s">
        <v>170</v>
      </c>
      <c r="M118" s="164" t="s">
        <v>170</v>
      </c>
      <c r="N118" s="164" t="s">
        <v>170</v>
      </c>
      <c r="O118" s="164" t="s">
        <v>170</v>
      </c>
      <c r="P118" s="164" t="s">
        <v>170</v>
      </c>
      <c r="Q118" s="164" t="s">
        <v>170</v>
      </c>
      <c r="R118" s="160"/>
      <c r="S118" s="160"/>
      <c r="T118" s="160"/>
      <c r="U118" s="161"/>
      <c r="X118" s="75" t="s">
        <v>89</v>
      </c>
      <c r="Y118" s="95">
        <f t="shared" si="48"/>
        <v>0</v>
      </c>
      <c r="Z118" s="95">
        <f t="shared" si="49"/>
        <v>0</v>
      </c>
      <c r="AA118" s="95">
        <f t="shared" si="50"/>
        <v>0</v>
      </c>
      <c r="AB118" s="95">
        <f t="shared" si="51"/>
        <v>0</v>
      </c>
      <c r="AC118" s="95">
        <f t="shared" si="52"/>
        <v>0</v>
      </c>
      <c r="AD118" s="95">
        <f t="shared" si="53"/>
        <v>0</v>
      </c>
      <c r="AE118" s="95">
        <f t="shared" si="54"/>
        <v>0</v>
      </c>
      <c r="AF118" s="95">
        <f t="shared" si="55"/>
        <v>4720</v>
      </c>
      <c r="AG118" s="95">
        <f t="shared" si="56"/>
        <v>0</v>
      </c>
      <c r="AH118" s="95">
        <f t="shared" si="57"/>
        <v>0</v>
      </c>
      <c r="AI118" s="95">
        <f t="shared" si="58"/>
        <v>0</v>
      </c>
      <c r="AJ118" s="95">
        <f t="shared" si="59"/>
        <v>0</v>
      </c>
      <c r="AK118" s="95">
        <f t="shared" si="60"/>
        <v>0</v>
      </c>
      <c r="AL118" s="95">
        <f t="shared" si="61"/>
        <v>0</v>
      </c>
      <c r="AM118" s="95">
        <f t="shared" si="62"/>
        <v>0</v>
      </c>
      <c r="AN118" s="95">
        <f t="shared" si="63"/>
        <v>0</v>
      </c>
      <c r="AO118" s="95" t="str">
        <f t="shared" si="64"/>
        <v>-</v>
      </c>
      <c r="AP118" s="95" t="str">
        <f t="shared" si="65"/>
        <v>-</v>
      </c>
      <c r="AQ118" s="95" t="str">
        <f t="shared" si="66"/>
        <v>-</v>
      </c>
      <c r="AR118" s="101" t="str">
        <f t="shared" si="67"/>
        <v>-</v>
      </c>
      <c r="AS118" s="110">
        <f t="shared" si="68"/>
        <v>4720</v>
      </c>
    </row>
    <row r="119" spans="1:45" ht="16.5" thickTop="1" thickBot="1" x14ac:dyDescent="0.3">
      <c r="A119" s="75" t="s">
        <v>90</v>
      </c>
      <c r="B119" s="164" t="s">
        <v>170</v>
      </c>
      <c r="C119" s="164" t="s">
        <v>170</v>
      </c>
      <c r="D119" s="164" t="s">
        <v>170</v>
      </c>
      <c r="E119" s="164" t="s">
        <v>170</v>
      </c>
      <c r="F119" s="164" t="s">
        <v>170</v>
      </c>
      <c r="G119" s="164" t="s">
        <v>170</v>
      </c>
      <c r="H119" s="164" t="s">
        <v>170</v>
      </c>
      <c r="I119" s="164" t="s">
        <v>252</v>
      </c>
      <c r="J119" s="164" t="s">
        <v>170</v>
      </c>
      <c r="K119" s="164" t="s">
        <v>170</v>
      </c>
      <c r="L119" s="164" t="s">
        <v>170</v>
      </c>
      <c r="M119" s="164" t="s">
        <v>170</v>
      </c>
      <c r="N119" s="164" t="s">
        <v>170</v>
      </c>
      <c r="O119" s="164" t="s">
        <v>170</v>
      </c>
      <c r="P119" s="164" t="s">
        <v>170</v>
      </c>
      <c r="Q119" s="164" t="s">
        <v>170</v>
      </c>
      <c r="R119" s="160"/>
      <c r="S119" s="160"/>
      <c r="T119" s="160"/>
      <c r="U119" s="161"/>
      <c r="X119" s="75" t="s">
        <v>90</v>
      </c>
      <c r="Y119" s="95">
        <f t="shared" si="48"/>
        <v>0</v>
      </c>
      <c r="Z119" s="95">
        <f t="shared" si="49"/>
        <v>0</v>
      </c>
      <c r="AA119" s="95">
        <f t="shared" si="50"/>
        <v>0</v>
      </c>
      <c r="AB119" s="95">
        <f t="shared" si="51"/>
        <v>0</v>
      </c>
      <c r="AC119" s="95">
        <f t="shared" si="52"/>
        <v>0</v>
      </c>
      <c r="AD119" s="95">
        <f t="shared" si="53"/>
        <v>0</v>
      </c>
      <c r="AE119" s="95">
        <f t="shared" si="54"/>
        <v>0</v>
      </c>
      <c r="AF119" s="95">
        <f t="shared" si="55"/>
        <v>4720</v>
      </c>
      <c r="AG119" s="95">
        <f t="shared" si="56"/>
        <v>0</v>
      </c>
      <c r="AH119" s="95">
        <f t="shared" si="57"/>
        <v>0</v>
      </c>
      <c r="AI119" s="95">
        <f t="shared" si="58"/>
        <v>0</v>
      </c>
      <c r="AJ119" s="95">
        <f t="shared" si="59"/>
        <v>0</v>
      </c>
      <c r="AK119" s="95">
        <f t="shared" si="60"/>
        <v>0</v>
      </c>
      <c r="AL119" s="95">
        <f t="shared" si="61"/>
        <v>0</v>
      </c>
      <c r="AM119" s="95">
        <f t="shared" si="62"/>
        <v>0</v>
      </c>
      <c r="AN119" s="95">
        <f t="shared" si="63"/>
        <v>0</v>
      </c>
      <c r="AO119" s="95" t="str">
        <f t="shared" si="64"/>
        <v>-</v>
      </c>
      <c r="AP119" s="95" t="str">
        <f t="shared" si="65"/>
        <v>-</v>
      </c>
      <c r="AQ119" s="95" t="str">
        <f t="shared" si="66"/>
        <v>-</v>
      </c>
      <c r="AR119" s="101" t="str">
        <f t="shared" si="67"/>
        <v>-</v>
      </c>
      <c r="AS119" s="110">
        <f t="shared" si="68"/>
        <v>4720</v>
      </c>
    </row>
    <row r="120" spans="1:45" ht="16.5" thickTop="1" thickBot="1" x14ac:dyDescent="0.3">
      <c r="A120" s="75" t="s">
        <v>91</v>
      </c>
      <c r="B120" s="164" t="s">
        <v>170</v>
      </c>
      <c r="C120" s="164" t="s">
        <v>170</v>
      </c>
      <c r="D120" s="164" t="s">
        <v>170</v>
      </c>
      <c r="E120" s="164" t="s">
        <v>170</v>
      </c>
      <c r="F120" s="164" t="s">
        <v>170</v>
      </c>
      <c r="G120" s="164" t="s">
        <v>170</v>
      </c>
      <c r="H120" s="164" t="s">
        <v>170</v>
      </c>
      <c r="I120" s="164" t="s">
        <v>252</v>
      </c>
      <c r="J120" s="164" t="s">
        <v>170</v>
      </c>
      <c r="K120" s="164" t="s">
        <v>170</v>
      </c>
      <c r="L120" s="164" t="s">
        <v>170</v>
      </c>
      <c r="M120" s="164" t="s">
        <v>170</v>
      </c>
      <c r="N120" s="164" t="s">
        <v>170</v>
      </c>
      <c r="O120" s="164" t="s">
        <v>170</v>
      </c>
      <c r="P120" s="164" t="s">
        <v>170</v>
      </c>
      <c r="Q120" s="164" t="s">
        <v>170</v>
      </c>
      <c r="R120" s="160"/>
      <c r="S120" s="160"/>
      <c r="T120" s="160"/>
      <c r="U120" s="161"/>
      <c r="X120" s="75" t="s">
        <v>91</v>
      </c>
      <c r="Y120" s="95">
        <f t="shared" si="48"/>
        <v>0</v>
      </c>
      <c r="Z120" s="95">
        <f t="shared" si="49"/>
        <v>0</v>
      </c>
      <c r="AA120" s="95">
        <f t="shared" si="50"/>
        <v>0</v>
      </c>
      <c r="AB120" s="95">
        <f t="shared" si="51"/>
        <v>0</v>
      </c>
      <c r="AC120" s="95">
        <f t="shared" si="52"/>
        <v>0</v>
      </c>
      <c r="AD120" s="95">
        <f t="shared" si="53"/>
        <v>0</v>
      </c>
      <c r="AE120" s="95">
        <f t="shared" si="54"/>
        <v>0</v>
      </c>
      <c r="AF120" s="95">
        <f t="shared" si="55"/>
        <v>4720</v>
      </c>
      <c r="AG120" s="95">
        <f t="shared" si="56"/>
        <v>0</v>
      </c>
      <c r="AH120" s="95">
        <f t="shared" si="57"/>
        <v>0</v>
      </c>
      <c r="AI120" s="95">
        <f t="shared" si="58"/>
        <v>0</v>
      </c>
      <c r="AJ120" s="95">
        <f t="shared" si="59"/>
        <v>0</v>
      </c>
      <c r="AK120" s="95">
        <f t="shared" si="60"/>
        <v>0</v>
      </c>
      <c r="AL120" s="95">
        <f t="shared" si="61"/>
        <v>0</v>
      </c>
      <c r="AM120" s="95">
        <f t="shared" si="62"/>
        <v>0</v>
      </c>
      <c r="AN120" s="95">
        <f t="shared" si="63"/>
        <v>0</v>
      </c>
      <c r="AO120" s="95" t="str">
        <f t="shared" si="64"/>
        <v>-</v>
      </c>
      <c r="AP120" s="95" t="str">
        <f t="shared" si="65"/>
        <v>-</v>
      </c>
      <c r="AQ120" s="95" t="str">
        <f t="shared" si="66"/>
        <v>-</v>
      </c>
      <c r="AR120" s="101" t="str">
        <f t="shared" si="67"/>
        <v>-</v>
      </c>
      <c r="AS120" s="110">
        <f t="shared" si="68"/>
        <v>4720</v>
      </c>
    </row>
    <row r="121" spans="1:45" ht="16.5" thickTop="1" thickBot="1" x14ac:dyDescent="0.3">
      <c r="A121" s="75" t="s">
        <v>92</v>
      </c>
      <c r="B121" s="164" t="s">
        <v>170</v>
      </c>
      <c r="C121" s="164" t="s">
        <v>170</v>
      </c>
      <c r="D121" s="164" t="s">
        <v>170</v>
      </c>
      <c r="E121" s="164" t="s">
        <v>170</v>
      </c>
      <c r="F121" s="164" t="s">
        <v>170</v>
      </c>
      <c r="G121" s="164" t="s">
        <v>170</v>
      </c>
      <c r="H121" s="164" t="s">
        <v>170</v>
      </c>
      <c r="I121" s="164" t="s">
        <v>252</v>
      </c>
      <c r="J121" s="164" t="s">
        <v>170</v>
      </c>
      <c r="K121" s="164" t="s">
        <v>170</v>
      </c>
      <c r="L121" s="164" t="s">
        <v>170</v>
      </c>
      <c r="M121" s="164" t="s">
        <v>170</v>
      </c>
      <c r="N121" s="164" t="s">
        <v>170</v>
      </c>
      <c r="O121" s="164" t="s">
        <v>170</v>
      </c>
      <c r="P121" s="164" t="s">
        <v>170</v>
      </c>
      <c r="Q121" s="164" t="s">
        <v>170</v>
      </c>
      <c r="R121" s="160"/>
      <c r="S121" s="160"/>
      <c r="T121" s="160"/>
      <c r="U121" s="161"/>
      <c r="X121" s="75" t="s">
        <v>92</v>
      </c>
      <c r="Y121" s="95">
        <f t="shared" si="48"/>
        <v>0</v>
      </c>
      <c r="Z121" s="95">
        <f t="shared" si="49"/>
        <v>0</v>
      </c>
      <c r="AA121" s="95">
        <f t="shared" si="50"/>
        <v>0</v>
      </c>
      <c r="AB121" s="95">
        <f t="shared" si="51"/>
        <v>0</v>
      </c>
      <c r="AC121" s="95">
        <f t="shared" si="52"/>
        <v>0</v>
      </c>
      <c r="AD121" s="95">
        <f t="shared" si="53"/>
        <v>0</v>
      </c>
      <c r="AE121" s="95">
        <f t="shared" si="54"/>
        <v>0</v>
      </c>
      <c r="AF121" s="95">
        <f t="shared" si="55"/>
        <v>4720</v>
      </c>
      <c r="AG121" s="95">
        <f t="shared" si="56"/>
        <v>0</v>
      </c>
      <c r="AH121" s="95">
        <f t="shared" si="57"/>
        <v>0</v>
      </c>
      <c r="AI121" s="95">
        <f t="shared" si="58"/>
        <v>0</v>
      </c>
      <c r="AJ121" s="95">
        <f t="shared" si="59"/>
        <v>0</v>
      </c>
      <c r="AK121" s="95">
        <f t="shared" si="60"/>
        <v>0</v>
      </c>
      <c r="AL121" s="95">
        <f t="shared" si="61"/>
        <v>0</v>
      </c>
      <c r="AM121" s="95">
        <f t="shared" si="62"/>
        <v>0</v>
      </c>
      <c r="AN121" s="95">
        <f t="shared" si="63"/>
        <v>0</v>
      </c>
      <c r="AO121" s="95" t="str">
        <f t="shared" si="64"/>
        <v>-</v>
      </c>
      <c r="AP121" s="95" t="str">
        <f t="shared" si="65"/>
        <v>-</v>
      </c>
      <c r="AQ121" s="95" t="str">
        <f t="shared" si="66"/>
        <v>-</v>
      </c>
      <c r="AR121" s="101" t="str">
        <f t="shared" si="67"/>
        <v>-</v>
      </c>
      <c r="AS121" s="110">
        <f t="shared" si="68"/>
        <v>4720</v>
      </c>
    </row>
    <row r="122" spans="1:45" ht="16.5" thickTop="1" thickBot="1" x14ac:dyDescent="0.3">
      <c r="A122" s="75" t="s">
        <v>93</v>
      </c>
      <c r="B122" s="164" t="s">
        <v>170</v>
      </c>
      <c r="C122" s="164" t="s">
        <v>170</v>
      </c>
      <c r="D122" s="164" t="s">
        <v>170</v>
      </c>
      <c r="E122" s="164" t="s">
        <v>170</v>
      </c>
      <c r="F122" s="164" t="s">
        <v>170</v>
      </c>
      <c r="G122" s="164" t="s">
        <v>170</v>
      </c>
      <c r="H122" s="164" t="s">
        <v>170</v>
      </c>
      <c r="I122" s="164" t="s">
        <v>252</v>
      </c>
      <c r="J122" s="164" t="s">
        <v>170</v>
      </c>
      <c r="K122" s="164" t="s">
        <v>170</v>
      </c>
      <c r="L122" s="164" t="s">
        <v>170</v>
      </c>
      <c r="M122" s="164" t="s">
        <v>170</v>
      </c>
      <c r="N122" s="164" t="s">
        <v>170</v>
      </c>
      <c r="O122" s="164" t="s">
        <v>170</v>
      </c>
      <c r="P122" s="164" t="s">
        <v>170</v>
      </c>
      <c r="Q122" s="164" t="s">
        <v>170</v>
      </c>
      <c r="R122" s="160"/>
      <c r="S122" s="160"/>
      <c r="T122" s="160"/>
      <c r="U122" s="161"/>
      <c r="X122" s="75" t="s">
        <v>93</v>
      </c>
      <c r="Y122" s="95">
        <f t="shared" si="48"/>
        <v>0</v>
      </c>
      <c r="Z122" s="95">
        <f t="shared" si="49"/>
        <v>0</v>
      </c>
      <c r="AA122" s="95">
        <f t="shared" si="50"/>
        <v>0</v>
      </c>
      <c r="AB122" s="95">
        <f t="shared" si="51"/>
        <v>0</v>
      </c>
      <c r="AC122" s="95">
        <f t="shared" si="52"/>
        <v>0</v>
      </c>
      <c r="AD122" s="95">
        <f t="shared" si="53"/>
        <v>0</v>
      </c>
      <c r="AE122" s="95">
        <f t="shared" si="54"/>
        <v>0</v>
      </c>
      <c r="AF122" s="95">
        <f t="shared" si="55"/>
        <v>4720</v>
      </c>
      <c r="AG122" s="95">
        <f t="shared" si="56"/>
        <v>0</v>
      </c>
      <c r="AH122" s="95">
        <f t="shared" si="57"/>
        <v>0</v>
      </c>
      <c r="AI122" s="95">
        <f t="shared" si="58"/>
        <v>0</v>
      </c>
      <c r="AJ122" s="95">
        <f t="shared" si="59"/>
        <v>0</v>
      </c>
      <c r="AK122" s="95">
        <f t="shared" si="60"/>
        <v>0</v>
      </c>
      <c r="AL122" s="95">
        <f t="shared" si="61"/>
        <v>0</v>
      </c>
      <c r="AM122" s="95">
        <f t="shared" si="62"/>
        <v>0</v>
      </c>
      <c r="AN122" s="95">
        <f t="shared" si="63"/>
        <v>0</v>
      </c>
      <c r="AO122" s="95" t="str">
        <f t="shared" si="64"/>
        <v>-</v>
      </c>
      <c r="AP122" s="95" t="str">
        <f t="shared" si="65"/>
        <v>-</v>
      </c>
      <c r="AQ122" s="95" t="str">
        <f t="shared" si="66"/>
        <v>-</v>
      </c>
      <c r="AR122" s="101" t="str">
        <f t="shared" si="67"/>
        <v>-</v>
      </c>
      <c r="AS122" s="110">
        <f t="shared" si="68"/>
        <v>4720</v>
      </c>
    </row>
    <row r="123" spans="1:45" ht="16.5" thickTop="1" thickBot="1" x14ac:dyDescent="0.3">
      <c r="A123" s="75" t="s">
        <v>94</v>
      </c>
      <c r="B123" s="164" t="s">
        <v>170</v>
      </c>
      <c r="C123" s="164" t="s">
        <v>170</v>
      </c>
      <c r="D123" s="164" t="s">
        <v>170</v>
      </c>
      <c r="E123" s="164" t="s">
        <v>170</v>
      </c>
      <c r="F123" s="164" t="s">
        <v>170</v>
      </c>
      <c r="G123" s="164" t="s">
        <v>170</v>
      </c>
      <c r="H123" s="164" t="s">
        <v>170</v>
      </c>
      <c r="I123" s="164" t="s">
        <v>252</v>
      </c>
      <c r="J123" s="164" t="s">
        <v>170</v>
      </c>
      <c r="K123" s="164" t="s">
        <v>170</v>
      </c>
      <c r="L123" s="164" t="s">
        <v>170</v>
      </c>
      <c r="M123" s="164" t="s">
        <v>170</v>
      </c>
      <c r="N123" s="164" t="s">
        <v>170</v>
      </c>
      <c r="O123" s="164" t="s">
        <v>170</v>
      </c>
      <c r="P123" s="164" t="s">
        <v>170</v>
      </c>
      <c r="Q123" s="164" t="s">
        <v>170</v>
      </c>
      <c r="R123" s="160"/>
      <c r="S123" s="160"/>
      <c r="T123" s="160"/>
      <c r="U123" s="161"/>
      <c r="X123" s="75" t="s">
        <v>94</v>
      </c>
      <c r="Y123" s="95">
        <f t="shared" si="48"/>
        <v>0</v>
      </c>
      <c r="Z123" s="95">
        <f t="shared" si="49"/>
        <v>0</v>
      </c>
      <c r="AA123" s="95">
        <f t="shared" si="50"/>
        <v>0</v>
      </c>
      <c r="AB123" s="95">
        <f t="shared" si="51"/>
        <v>0</v>
      </c>
      <c r="AC123" s="95">
        <f t="shared" si="52"/>
        <v>0</v>
      </c>
      <c r="AD123" s="95">
        <f t="shared" si="53"/>
        <v>0</v>
      </c>
      <c r="AE123" s="95">
        <f t="shared" si="54"/>
        <v>0</v>
      </c>
      <c r="AF123" s="95">
        <f t="shared" si="55"/>
        <v>4720</v>
      </c>
      <c r="AG123" s="95">
        <f t="shared" si="56"/>
        <v>0</v>
      </c>
      <c r="AH123" s="95">
        <f t="shared" si="57"/>
        <v>0</v>
      </c>
      <c r="AI123" s="95">
        <f t="shared" si="58"/>
        <v>0</v>
      </c>
      <c r="AJ123" s="95">
        <f t="shared" si="59"/>
        <v>0</v>
      </c>
      <c r="AK123" s="95">
        <f t="shared" si="60"/>
        <v>0</v>
      </c>
      <c r="AL123" s="95">
        <f t="shared" si="61"/>
        <v>0</v>
      </c>
      <c r="AM123" s="95">
        <f t="shared" si="62"/>
        <v>0</v>
      </c>
      <c r="AN123" s="95">
        <f t="shared" si="63"/>
        <v>0</v>
      </c>
      <c r="AO123" s="95" t="str">
        <f t="shared" si="64"/>
        <v>-</v>
      </c>
      <c r="AP123" s="95" t="str">
        <f t="shared" si="65"/>
        <v>-</v>
      </c>
      <c r="AQ123" s="95" t="str">
        <f t="shared" si="66"/>
        <v>-</v>
      </c>
      <c r="AR123" s="101" t="str">
        <f t="shared" si="67"/>
        <v>-</v>
      </c>
      <c r="AS123" s="110">
        <f t="shared" si="68"/>
        <v>4720</v>
      </c>
    </row>
    <row r="124" spans="1:45" ht="16.5" thickTop="1" thickBot="1" x14ac:dyDescent="0.3">
      <c r="A124" s="75" t="s">
        <v>95</v>
      </c>
      <c r="B124" s="164" t="s">
        <v>170</v>
      </c>
      <c r="C124" s="164" t="s">
        <v>170</v>
      </c>
      <c r="D124" s="164" t="s">
        <v>170</v>
      </c>
      <c r="E124" s="164" t="s">
        <v>170</v>
      </c>
      <c r="F124" s="164" t="s">
        <v>170</v>
      </c>
      <c r="G124" s="164" t="s">
        <v>170</v>
      </c>
      <c r="H124" s="164" t="s">
        <v>170</v>
      </c>
      <c r="I124" s="164" t="s">
        <v>252</v>
      </c>
      <c r="J124" s="164" t="s">
        <v>170</v>
      </c>
      <c r="K124" s="164" t="s">
        <v>170</v>
      </c>
      <c r="L124" s="164" t="s">
        <v>170</v>
      </c>
      <c r="M124" s="164" t="s">
        <v>170</v>
      </c>
      <c r="N124" s="164" t="s">
        <v>170</v>
      </c>
      <c r="O124" s="164" t="s">
        <v>170</v>
      </c>
      <c r="P124" s="164" t="s">
        <v>170</v>
      </c>
      <c r="Q124" s="164" t="s">
        <v>170</v>
      </c>
      <c r="R124" s="160"/>
      <c r="S124" s="160"/>
      <c r="T124" s="160"/>
      <c r="U124" s="161"/>
      <c r="X124" s="75" t="s">
        <v>95</v>
      </c>
      <c r="Y124" s="95">
        <f t="shared" si="48"/>
        <v>0</v>
      </c>
      <c r="Z124" s="95">
        <f t="shared" si="49"/>
        <v>0</v>
      </c>
      <c r="AA124" s="95">
        <f t="shared" si="50"/>
        <v>0</v>
      </c>
      <c r="AB124" s="95">
        <f t="shared" si="51"/>
        <v>0</v>
      </c>
      <c r="AC124" s="95">
        <f t="shared" si="52"/>
        <v>0</v>
      </c>
      <c r="AD124" s="95">
        <f t="shared" si="53"/>
        <v>0</v>
      </c>
      <c r="AE124" s="95">
        <f t="shared" si="54"/>
        <v>0</v>
      </c>
      <c r="AF124" s="95">
        <f t="shared" si="55"/>
        <v>4720</v>
      </c>
      <c r="AG124" s="95">
        <f t="shared" si="56"/>
        <v>0</v>
      </c>
      <c r="AH124" s="95">
        <f t="shared" si="57"/>
        <v>0</v>
      </c>
      <c r="AI124" s="95">
        <f t="shared" si="58"/>
        <v>0</v>
      </c>
      <c r="AJ124" s="95">
        <f t="shared" si="59"/>
        <v>0</v>
      </c>
      <c r="AK124" s="95">
        <f t="shared" si="60"/>
        <v>0</v>
      </c>
      <c r="AL124" s="95">
        <f t="shared" si="61"/>
        <v>0</v>
      </c>
      <c r="AM124" s="95">
        <f t="shared" si="62"/>
        <v>0</v>
      </c>
      <c r="AN124" s="95">
        <f t="shared" si="63"/>
        <v>0</v>
      </c>
      <c r="AO124" s="95" t="str">
        <f t="shared" si="64"/>
        <v>-</v>
      </c>
      <c r="AP124" s="95" t="str">
        <f t="shared" si="65"/>
        <v>-</v>
      </c>
      <c r="AQ124" s="95" t="str">
        <f t="shared" si="66"/>
        <v>-</v>
      </c>
      <c r="AR124" s="101" t="str">
        <f t="shared" si="67"/>
        <v>-</v>
      </c>
      <c r="AS124" s="110">
        <f t="shared" si="68"/>
        <v>4720</v>
      </c>
    </row>
    <row r="125" spans="1:45" ht="16.5" thickTop="1" thickBot="1" x14ac:dyDescent="0.3">
      <c r="A125" s="75" t="s">
        <v>96</v>
      </c>
      <c r="B125" s="164" t="s">
        <v>170</v>
      </c>
      <c r="C125" s="164" t="s">
        <v>170</v>
      </c>
      <c r="D125" s="164" t="s">
        <v>170</v>
      </c>
      <c r="E125" s="164" t="s">
        <v>170</v>
      </c>
      <c r="F125" s="164" t="s">
        <v>170</v>
      </c>
      <c r="G125" s="164" t="s">
        <v>170</v>
      </c>
      <c r="H125" s="164" t="s">
        <v>170</v>
      </c>
      <c r="I125" s="164" t="s">
        <v>252</v>
      </c>
      <c r="J125" s="164" t="s">
        <v>170</v>
      </c>
      <c r="K125" s="164" t="s">
        <v>170</v>
      </c>
      <c r="L125" s="164" t="s">
        <v>170</v>
      </c>
      <c r="M125" s="164" t="s">
        <v>170</v>
      </c>
      <c r="N125" s="164" t="s">
        <v>170</v>
      </c>
      <c r="O125" s="164" t="s">
        <v>170</v>
      </c>
      <c r="P125" s="164" t="s">
        <v>170</v>
      </c>
      <c r="Q125" s="164" t="s">
        <v>170</v>
      </c>
      <c r="R125" s="160"/>
      <c r="S125" s="160"/>
      <c r="T125" s="160"/>
      <c r="U125" s="161"/>
      <c r="X125" s="75" t="s">
        <v>96</v>
      </c>
      <c r="Y125" s="95">
        <f t="shared" si="48"/>
        <v>0</v>
      </c>
      <c r="Z125" s="95">
        <f t="shared" si="49"/>
        <v>0</v>
      </c>
      <c r="AA125" s="95">
        <f t="shared" si="50"/>
        <v>0</v>
      </c>
      <c r="AB125" s="95">
        <f t="shared" si="51"/>
        <v>0</v>
      </c>
      <c r="AC125" s="95">
        <f t="shared" si="52"/>
        <v>0</v>
      </c>
      <c r="AD125" s="95">
        <f t="shared" si="53"/>
        <v>0</v>
      </c>
      <c r="AE125" s="95">
        <f t="shared" si="54"/>
        <v>0</v>
      </c>
      <c r="AF125" s="95">
        <f t="shared" si="55"/>
        <v>4720</v>
      </c>
      <c r="AG125" s="95">
        <f t="shared" si="56"/>
        <v>0</v>
      </c>
      <c r="AH125" s="95">
        <f t="shared" si="57"/>
        <v>0</v>
      </c>
      <c r="AI125" s="95">
        <f t="shared" si="58"/>
        <v>0</v>
      </c>
      <c r="AJ125" s="95">
        <f t="shared" si="59"/>
        <v>0</v>
      </c>
      <c r="AK125" s="95">
        <f t="shared" si="60"/>
        <v>0</v>
      </c>
      <c r="AL125" s="95">
        <f t="shared" si="61"/>
        <v>0</v>
      </c>
      <c r="AM125" s="95">
        <f t="shared" si="62"/>
        <v>0</v>
      </c>
      <c r="AN125" s="95">
        <f t="shared" si="63"/>
        <v>0</v>
      </c>
      <c r="AO125" s="95" t="str">
        <f t="shared" si="64"/>
        <v>-</v>
      </c>
      <c r="AP125" s="95" t="str">
        <f t="shared" si="65"/>
        <v>-</v>
      </c>
      <c r="AQ125" s="95" t="str">
        <f t="shared" si="66"/>
        <v>-</v>
      </c>
      <c r="AR125" s="101" t="str">
        <f t="shared" si="67"/>
        <v>-</v>
      </c>
      <c r="AS125" s="110">
        <f t="shared" si="68"/>
        <v>4720</v>
      </c>
    </row>
    <row r="126" spans="1:45" ht="16.5" thickTop="1" thickBot="1" x14ac:dyDescent="0.3">
      <c r="A126" s="75" t="s">
        <v>97</v>
      </c>
      <c r="B126" s="164" t="s">
        <v>170</v>
      </c>
      <c r="C126" s="164" t="s">
        <v>170</v>
      </c>
      <c r="D126" s="164" t="s">
        <v>170</v>
      </c>
      <c r="E126" s="164" t="s">
        <v>170</v>
      </c>
      <c r="F126" s="164" t="s">
        <v>170</v>
      </c>
      <c r="G126" s="164" t="s">
        <v>170</v>
      </c>
      <c r="H126" s="164" t="s">
        <v>170</v>
      </c>
      <c r="I126" s="164" t="s">
        <v>252</v>
      </c>
      <c r="J126" s="164" t="s">
        <v>170</v>
      </c>
      <c r="K126" s="164" t="s">
        <v>170</v>
      </c>
      <c r="L126" s="164" t="s">
        <v>170</v>
      </c>
      <c r="M126" s="164" t="s">
        <v>170</v>
      </c>
      <c r="N126" s="164" t="s">
        <v>170</v>
      </c>
      <c r="O126" s="164" t="s">
        <v>170</v>
      </c>
      <c r="P126" s="164" t="s">
        <v>170</v>
      </c>
      <c r="Q126" s="164" t="s">
        <v>170</v>
      </c>
      <c r="R126" s="160"/>
      <c r="S126" s="160"/>
      <c r="T126" s="160"/>
      <c r="U126" s="161"/>
      <c r="X126" s="75" t="s">
        <v>97</v>
      </c>
      <c r="Y126" s="95">
        <f t="shared" si="48"/>
        <v>0</v>
      </c>
      <c r="Z126" s="95">
        <f t="shared" si="49"/>
        <v>0</v>
      </c>
      <c r="AA126" s="95">
        <f t="shared" si="50"/>
        <v>0</v>
      </c>
      <c r="AB126" s="95">
        <f t="shared" si="51"/>
        <v>0</v>
      </c>
      <c r="AC126" s="95">
        <f t="shared" si="52"/>
        <v>0</v>
      </c>
      <c r="AD126" s="95">
        <f t="shared" si="53"/>
        <v>0</v>
      </c>
      <c r="AE126" s="95">
        <f t="shared" si="54"/>
        <v>0</v>
      </c>
      <c r="AF126" s="95">
        <f t="shared" si="55"/>
        <v>4720</v>
      </c>
      <c r="AG126" s="95">
        <f t="shared" si="56"/>
        <v>0</v>
      </c>
      <c r="AH126" s="95">
        <f t="shared" si="57"/>
        <v>0</v>
      </c>
      <c r="AI126" s="95">
        <f t="shared" si="58"/>
        <v>0</v>
      </c>
      <c r="AJ126" s="95">
        <f t="shared" si="59"/>
        <v>0</v>
      </c>
      <c r="AK126" s="95">
        <f t="shared" si="60"/>
        <v>0</v>
      </c>
      <c r="AL126" s="95">
        <f t="shared" si="61"/>
        <v>0</v>
      </c>
      <c r="AM126" s="95">
        <f t="shared" si="62"/>
        <v>0</v>
      </c>
      <c r="AN126" s="95">
        <f t="shared" si="63"/>
        <v>0</v>
      </c>
      <c r="AO126" s="95" t="str">
        <f t="shared" si="64"/>
        <v>-</v>
      </c>
      <c r="AP126" s="95" t="str">
        <f t="shared" si="65"/>
        <v>-</v>
      </c>
      <c r="AQ126" s="95" t="str">
        <f t="shared" si="66"/>
        <v>-</v>
      </c>
      <c r="AR126" s="101" t="str">
        <f t="shared" si="67"/>
        <v>-</v>
      </c>
      <c r="AS126" s="110">
        <f t="shared" si="68"/>
        <v>4720</v>
      </c>
    </row>
    <row r="127" spans="1:45" ht="16.5" thickTop="1" thickBot="1" x14ac:dyDescent="0.3">
      <c r="A127" s="75" t="s">
        <v>98</v>
      </c>
      <c r="B127" s="164" t="s">
        <v>170</v>
      </c>
      <c r="C127" s="164" t="s">
        <v>170</v>
      </c>
      <c r="D127" s="164" t="s">
        <v>170</v>
      </c>
      <c r="E127" s="164" t="s">
        <v>170</v>
      </c>
      <c r="F127" s="164" t="s">
        <v>170</v>
      </c>
      <c r="G127" s="164" t="s">
        <v>170</v>
      </c>
      <c r="H127" s="164" t="s">
        <v>170</v>
      </c>
      <c r="I127" s="164" t="s">
        <v>252</v>
      </c>
      <c r="J127" s="164" t="s">
        <v>170</v>
      </c>
      <c r="K127" s="164" t="s">
        <v>170</v>
      </c>
      <c r="L127" s="164" t="s">
        <v>170</v>
      </c>
      <c r="M127" s="164" t="s">
        <v>170</v>
      </c>
      <c r="N127" s="164" t="s">
        <v>170</v>
      </c>
      <c r="O127" s="164" t="s">
        <v>170</v>
      </c>
      <c r="P127" s="164" t="s">
        <v>170</v>
      </c>
      <c r="Q127" s="164" t="s">
        <v>170</v>
      </c>
      <c r="R127" s="160"/>
      <c r="S127" s="160"/>
      <c r="T127" s="160"/>
      <c r="U127" s="161"/>
      <c r="X127" s="75" t="s">
        <v>98</v>
      </c>
      <c r="Y127" s="95">
        <f t="shared" si="48"/>
        <v>0</v>
      </c>
      <c r="Z127" s="95">
        <f t="shared" si="49"/>
        <v>0</v>
      </c>
      <c r="AA127" s="95">
        <f t="shared" si="50"/>
        <v>0</v>
      </c>
      <c r="AB127" s="95">
        <f t="shared" si="51"/>
        <v>0</v>
      </c>
      <c r="AC127" s="95">
        <f t="shared" si="52"/>
        <v>0</v>
      </c>
      <c r="AD127" s="95">
        <f t="shared" si="53"/>
        <v>0</v>
      </c>
      <c r="AE127" s="95">
        <f t="shared" si="54"/>
        <v>0</v>
      </c>
      <c r="AF127" s="95">
        <f t="shared" si="55"/>
        <v>4720</v>
      </c>
      <c r="AG127" s="95">
        <f t="shared" si="56"/>
        <v>0</v>
      </c>
      <c r="AH127" s="95">
        <f t="shared" si="57"/>
        <v>0</v>
      </c>
      <c r="AI127" s="95">
        <f t="shared" si="58"/>
        <v>0</v>
      </c>
      <c r="AJ127" s="95">
        <f t="shared" si="59"/>
        <v>0</v>
      </c>
      <c r="AK127" s="95">
        <f t="shared" si="60"/>
        <v>0</v>
      </c>
      <c r="AL127" s="95">
        <f t="shared" si="61"/>
        <v>0</v>
      </c>
      <c r="AM127" s="95">
        <f t="shared" si="62"/>
        <v>0</v>
      </c>
      <c r="AN127" s="95">
        <f t="shared" si="63"/>
        <v>0</v>
      </c>
      <c r="AO127" s="95" t="str">
        <f t="shared" si="64"/>
        <v>-</v>
      </c>
      <c r="AP127" s="95" t="str">
        <f t="shared" si="65"/>
        <v>-</v>
      </c>
      <c r="AQ127" s="95" t="str">
        <f t="shared" si="66"/>
        <v>-</v>
      </c>
      <c r="AR127" s="101" t="str">
        <f t="shared" si="67"/>
        <v>-</v>
      </c>
      <c r="AS127" s="110">
        <f t="shared" si="68"/>
        <v>4720</v>
      </c>
    </row>
    <row r="128" spans="1:45" ht="16.5" thickTop="1" thickBot="1" x14ac:dyDescent="0.3">
      <c r="A128" s="75" t="s">
        <v>99</v>
      </c>
      <c r="B128" s="164" t="s">
        <v>170</v>
      </c>
      <c r="C128" s="164" t="s">
        <v>170</v>
      </c>
      <c r="D128" s="164" t="s">
        <v>170</v>
      </c>
      <c r="E128" s="164" t="s">
        <v>170</v>
      </c>
      <c r="F128" s="164" t="s">
        <v>170</v>
      </c>
      <c r="G128" s="164" t="s">
        <v>170</v>
      </c>
      <c r="H128" s="164" t="s">
        <v>170</v>
      </c>
      <c r="I128" s="164" t="s">
        <v>252</v>
      </c>
      <c r="J128" s="164" t="s">
        <v>170</v>
      </c>
      <c r="K128" s="164" t="s">
        <v>170</v>
      </c>
      <c r="L128" s="164" t="s">
        <v>170</v>
      </c>
      <c r="M128" s="164" t="s">
        <v>170</v>
      </c>
      <c r="N128" s="164" t="s">
        <v>170</v>
      </c>
      <c r="O128" s="164" t="s">
        <v>170</v>
      </c>
      <c r="P128" s="164" t="s">
        <v>170</v>
      </c>
      <c r="Q128" s="164" t="s">
        <v>170</v>
      </c>
      <c r="R128" s="160"/>
      <c r="S128" s="160"/>
      <c r="T128" s="160"/>
      <c r="U128" s="161"/>
      <c r="X128" s="75" t="s">
        <v>99</v>
      </c>
      <c r="Y128" s="95">
        <f t="shared" si="48"/>
        <v>0</v>
      </c>
      <c r="Z128" s="95">
        <f t="shared" si="49"/>
        <v>0</v>
      </c>
      <c r="AA128" s="95">
        <f t="shared" si="50"/>
        <v>0</v>
      </c>
      <c r="AB128" s="95">
        <f t="shared" si="51"/>
        <v>0</v>
      </c>
      <c r="AC128" s="95">
        <f t="shared" si="52"/>
        <v>0</v>
      </c>
      <c r="AD128" s="95">
        <f t="shared" si="53"/>
        <v>0</v>
      </c>
      <c r="AE128" s="95">
        <f t="shared" si="54"/>
        <v>0</v>
      </c>
      <c r="AF128" s="95">
        <f t="shared" si="55"/>
        <v>4720</v>
      </c>
      <c r="AG128" s="95">
        <f t="shared" si="56"/>
        <v>0</v>
      </c>
      <c r="AH128" s="95">
        <f t="shared" si="57"/>
        <v>0</v>
      </c>
      <c r="AI128" s="95">
        <f t="shared" si="58"/>
        <v>0</v>
      </c>
      <c r="AJ128" s="95">
        <f t="shared" si="59"/>
        <v>0</v>
      </c>
      <c r="AK128" s="95">
        <f t="shared" si="60"/>
        <v>0</v>
      </c>
      <c r="AL128" s="95">
        <f t="shared" si="61"/>
        <v>0</v>
      </c>
      <c r="AM128" s="95">
        <f t="shared" si="62"/>
        <v>0</v>
      </c>
      <c r="AN128" s="95">
        <f t="shared" si="63"/>
        <v>0</v>
      </c>
      <c r="AO128" s="95" t="str">
        <f t="shared" si="64"/>
        <v>-</v>
      </c>
      <c r="AP128" s="95" t="str">
        <f t="shared" si="65"/>
        <v>-</v>
      </c>
      <c r="AQ128" s="95" t="str">
        <f t="shared" si="66"/>
        <v>-</v>
      </c>
      <c r="AR128" s="101" t="str">
        <f t="shared" si="67"/>
        <v>-</v>
      </c>
      <c r="AS128" s="110">
        <f t="shared" si="68"/>
        <v>4720</v>
      </c>
    </row>
    <row r="129" spans="1:52" ht="16.5" thickTop="1" thickBot="1" x14ac:dyDescent="0.3">
      <c r="A129" s="75" t="s">
        <v>100</v>
      </c>
      <c r="B129" s="164" t="s">
        <v>170</v>
      </c>
      <c r="C129" s="164" t="s">
        <v>170</v>
      </c>
      <c r="D129" s="164" t="s">
        <v>170</v>
      </c>
      <c r="E129" s="164" t="s">
        <v>170</v>
      </c>
      <c r="F129" s="164" t="s">
        <v>170</v>
      </c>
      <c r="G129" s="164" t="s">
        <v>170</v>
      </c>
      <c r="H129" s="164" t="s">
        <v>170</v>
      </c>
      <c r="I129" s="164" t="s">
        <v>252</v>
      </c>
      <c r="J129" s="164" t="s">
        <v>170</v>
      </c>
      <c r="K129" s="164" t="s">
        <v>170</v>
      </c>
      <c r="L129" s="164" t="s">
        <v>170</v>
      </c>
      <c r="M129" s="164" t="s">
        <v>170</v>
      </c>
      <c r="N129" s="164" t="s">
        <v>170</v>
      </c>
      <c r="O129" s="164" t="s">
        <v>170</v>
      </c>
      <c r="P129" s="164" t="s">
        <v>170</v>
      </c>
      <c r="Q129" s="164" t="s">
        <v>170</v>
      </c>
      <c r="R129" s="160"/>
      <c r="S129" s="160"/>
      <c r="T129" s="160"/>
      <c r="U129" s="161"/>
      <c r="X129" s="75" t="s">
        <v>100</v>
      </c>
      <c r="Y129" s="95">
        <f t="shared" si="48"/>
        <v>0</v>
      </c>
      <c r="Z129" s="95">
        <f t="shared" si="49"/>
        <v>0</v>
      </c>
      <c r="AA129" s="95">
        <f t="shared" si="50"/>
        <v>0</v>
      </c>
      <c r="AB129" s="95">
        <f t="shared" si="51"/>
        <v>0</v>
      </c>
      <c r="AC129" s="95">
        <f t="shared" si="52"/>
        <v>0</v>
      </c>
      <c r="AD129" s="95">
        <f t="shared" si="53"/>
        <v>0</v>
      </c>
      <c r="AE129" s="95">
        <f t="shared" si="54"/>
        <v>0</v>
      </c>
      <c r="AF129" s="95">
        <f t="shared" si="55"/>
        <v>4720</v>
      </c>
      <c r="AG129" s="95">
        <f t="shared" si="56"/>
        <v>0</v>
      </c>
      <c r="AH129" s="95">
        <f t="shared" si="57"/>
        <v>0</v>
      </c>
      <c r="AI129" s="95">
        <f t="shared" si="58"/>
        <v>0</v>
      </c>
      <c r="AJ129" s="95">
        <f t="shared" si="59"/>
        <v>0</v>
      </c>
      <c r="AK129" s="95">
        <f t="shared" si="60"/>
        <v>0</v>
      </c>
      <c r="AL129" s="95">
        <f t="shared" si="61"/>
        <v>0</v>
      </c>
      <c r="AM129" s="95">
        <f t="shared" si="62"/>
        <v>0</v>
      </c>
      <c r="AN129" s="95">
        <f t="shared" si="63"/>
        <v>0</v>
      </c>
      <c r="AO129" s="95" t="str">
        <f t="shared" si="64"/>
        <v>-</v>
      </c>
      <c r="AP129" s="95" t="str">
        <f t="shared" si="65"/>
        <v>-</v>
      </c>
      <c r="AQ129" s="95" t="str">
        <f t="shared" si="66"/>
        <v>-</v>
      </c>
      <c r="AR129" s="101" t="str">
        <f t="shared" si="67"/>
        <v>-</v>
      </c>
      <c r="AS129" s="110">
        <f t="shared" si="68"/>
        <v>4720</v>
      </c>
    </row>
    <row r="130" spans="1:52" ht="16.5" thickTop="1" thickBot="1" x14ac:dyDescent="0.3">
      <c r="A130" s="76" t="s">
        <v>101</v>
      </c>
      <c r="B130" s="164" t="s">
        <v>170</v>
      </c>
      <c r="C130" s="164" t="s">
        <v>170</v>
      </c>
      <c r="D130" s="164" t="s">
        <v>170</v>
      </c>
      <c r="E130" s="164" t="s">
        <v>170</v>
      </c>
      <c r="F130" s="164" t="s">
        <v>170</v>
      </c>
      <c r="G130" s="164" t="s">
        <v>170</v>
      </c>
      <c r="H130" s="164" t="s">
        <v>170</v>
      </c>
      <c r="I130" s="164" t="s">
        <v>252</v>
      </c>
      <c r="J130" s="164" t="s">
        <v>170</v>
      </c>
      <c r="K130" s="164" t="s">
        <v>170</v>
      </c>
      <c r="L130" s="164" t="s">
        <v>170</v>
      </c>
      <c r="M130" s="164" t="s">
        <v>170</v>
      </c>
      <c r="N130" s="164" t="s">
        <v>170</v>
      </c>
      <c r="O130" s="164" t="s">
        <v>170</v>
      </c>
      <c r="P130" s="164" t="s">
        <v>170</v>
      </c>
      <c r="Q130" s="164" t="s">
        <v>170</v>
      </c>
      <c r="R130" s="160"/>
      <c r="S130" s="160"/>
      <c r="T130" s="160"/>
      <c r="U130" s="161"/>
      <c r="X130" s="76" t="s">
        <v>101</v>
      </c>
      <c r="Y130" s="95">
        <f t="shared" si="48"/>
        <v>0</v>
      </c>
      <c r="Z130" s="95">
        <f t="shared" si="49"/>
        <v>0</v>
      </c>
      <c r="AA130" s="95">
        <f t="shared" si="50"/>
        <v>0</v>
      </c>
      <c r="AB130" s="95">
        <f t="shared" si="51"/>
        <v>0</v>
      </c>
      <c r="AC130" s="95">
        <f t="shared" si="52"/>
        <v>0</v>
      </c>
      <c r="AD130" s="95">
        <f t="shared" si="53"/>
        <v>0</v>
      </c>
      <c r="AE130" s="95">
        <f t="shared" si="54"/>
        <v>0</v>
      </c>
      <c r="AF130" s="95">
        <f t="shared" si="55"/>
        <v>4720</v>
      </c>
      <c r="AG130" s="95">
        <f t="shared" si="56"/>
        <v>0</v>
      </c>
      <c r="AH130" s="95">
        <f t="shared" si="57"/>
        <v>0</v>
      </c>
      <c r="AI130" s="95">
        <f t="shared" si="58"/>
        <v>0</v>
      </c>
      <c r="AJ130" s="95">
        <f t="shared" si="59"/>
        <v>0</v>
      </c>
      <c r="AK130" s="95">
        <f t="shared" si="60"/>
        <v>0</v>
      </c>
      <c r="AL130" s="95">
        <f t="shared" si="61"/>
        <v>0</v>
      </c>
      <c r="AM130" s="95">
        <f t="shared" si="62"/>
        <v>0</v>
      </c>
      <c r="AN130" s="95">
        <f t="shared" si="63"/>
        <v>0</v>
      </c>
      <c r="AO130" s="95" t="str">
        <f t="shared" si="64"/>
        <v>-</v>
      </c>
      <c r="AP130" s="95" t="str">
        <f t="shared" si="65"/>
        <v>-</v>
      </c>
      <c r="AQ130" s="95" t="str">
        <f t="shared" si="66"/>
        <v>-</v>
      </c>
      <c r="AR130" s="101" t="str">
        <f t="shared" si="67"/>
        <v>-</v>
      </c>
      <c r="AS130" s="110">
        <f t="shared" si="68"/>
        <v>4720</v>
      </c>
    </row>
    <row r="131" spans="1:52" ht="16.5" thickTop="1" thickBot="1" x14ac:dyDescent="0.3">
      <c r="A131" s="76" t="s">
        <v>102</v>
      </c>
      <c r="B131" s="164" t="s">
        <v>170</v>
      </c>
      <c r="C131" s="164" t="s">
        <v>170</v>
      </c>
      <c r="D131" s="164" t="s">
        <v>170</v>
      </c>
      <c r="E131" s="164" t="s">
        <v>170</v>
      </c>
      <c r="F131" s="164" t="s">
        <v>170</v>
      </c>
      <c r="G131" s="164" t="s">
        <v>170</v>
      </c>
      <c r="H131" s="164" t="s">
        <v>170</v>
      </c>
      <c r="I131" s="164" t="s">
        <v>252</v>
      </c>
      <c r="J131" s="164" t="s">
        <v>170</v>
      </c>
      <c r="K131" s="164" t="s">
        <v>170</v>
      </c>
      <c r="L131" s="164" t="s">
        <v>170</v>
      </c>
      <c r="M131" s="164" t="s">
        <v>170</v>
      </c>
      <c r="N131" s="164" t="s">
        <v>170</v>
      </c>
      <c r="O131" s="164" t="s">
        <v>170</v>
      </c>
      <c r="P131" s="164" t="s">
        <v>170</v>
      </c>
      <c r="Q131" s="164" t="s">
        <v>170</v>
      </c>
      <c r="R131" s="160"/>
      <c r="S131" s="160"/>
      <c r="T131" s="160"/>
      <c r="U131" s="161"/>
      <c r="X131" s="76" t="s">
        <v>102</v>
      </c>
      <c r="Y131" s="95">
        <f t="shared" si="48"/>
        <v>0</v>
      </c>
      <c r="Z131" s="95">
        <f t="shared" si="49"/>
        <v>0</v>
      </c>
      <c r="AA131" s="95">
        <f t="shared" si="50"/>
        <v>0</v>
      </c>
      <c r="AB131" s="95">
        <f t="shared" si="51"/>
        <v>0</v>
      </c>
      <c r="AC131" s="95">
        <f t="shared" si="52"/>
        <v>0</v>
      </c>
      <c r="AD131" s="95">
        <f t="shared" si="53"/>
        <v>0</v>
      </c>
      <c r="AE131" s="95">
        <f t="shared" si="54"/>
        <v>0</v>
      </c>
      <c r="AF131" s="95">
        <f t="shared" si="55"/>
        <v>4720</v>
      </c>
      <c r="AG131" s="95">
        <f t="shared" si="56"/>
        <v>0</v>
      </c>
      <c r="AH131" s="95">
        <f t="shared" si="57"/>
        <v>0</v>
      </c>
      <c r="AI131" s="95">
        <f t="shared" si="58"/>
        <v>0</v>
      </c>
      <c r="AJ131" s="95">
        <f t="shared" si="59"/>
        <v>0</v>
      </c>
      <c r="AK131" s="95">
        <f t="shared" si="60"/>
        <v>0</v>
      </c>
      <c r="AL131" s="95">
        <f t="shared" si="61"/>
        <v>0</v>
      </c>
      <c r="AM131" s="95">
        <f t="shared" si="62"/>
        <v>0</v>
      </c>
      <c r="AN131" s="95">
        <f t="shared" si="63"/>
        <v>0</v>
      </c>
      <c r="AO131" s="95" t="str">
        <f t="shared" si="64"/>
        <v>-</v>
      </c>
      <c r="AP131" s="95" t="str">
        <f t="shared" si="65"/>
        <v>-</v>
      </c>
      <c r="AQ131" s="95" t="str">
        <f t="shared" si="66"/>
        <v>-</v>
      </c>
      <c r="AR131" s="101" t="str">
        <f t="shared" si="67"/>
        <v>-</v>
      </c>
      <c r="AS131" s="110">
        <f t="shared" si="68"/>
        <v>4720</v>
      </c>
    </row>
    <row r="132" spans="1:52" ht="16.5" thickTop="1" thickBot="1" x14ac:dyDescent="0.3">
      <c r="A132" s="76" t="s">
        <v>103</v>
      </c>
      <c r="B132" s="164" t="s">
        <v>170</v>
      </c>
      <c r="C132" s="164" t="s">
        <v>170</v>
      </c>
      <c r="D132" s="164" t="s">
        <v>170</v>
      </c>
      <c r="E132" s="164" t="s">
        <v>170</v>
      </c>
      <c r="F132" s="164" t="s">
        <v>170</v>
      </c>
      <c r="G132" s="164" t="s">
        <v>170</v>
      </c>
      <c r="H132" s="164" t="s">
        <v>170</v>
      </c>
      <c r="I132" s="164" t="s">
        <v>252</v>
      </c>
      <c r="J132" s="164" t="s">
        <v>170</v>
      </c>
      <c r="K132" s="164" t="s">
        <v>170</v>
      </c>
      <c r="L132" s="164" t="s">
        <v>170</v>
      </c>
      <c r="M132" s="164" t="s">
        <v>170</v>
      </c>
      <c r="N132" s="164" t="s">
        <v>170</v>
      </c>
      <c r="O132" s="164" t="s">
        <v>170</v>
      </c>
      <c r="P132" s="164" t="s">
        <v>170</v>
      </c>
      <c r="Q132" s="164" t="s">
        <v>170</v>
      </c>
      <c r="R132" s="162"/>
      <c r="S132" s="162"/>
      <c r="T132" s="162"/>
      <c r="U132" s="163"/>
      <c r="X132" s="76" t="s">
        <v>103</v>
      </c>
      <c r="Y132" s="167">
        <f t="shared" si="48"/>
        <v>0</v>
      </c>
      <c r="Z132" s="167">
        <f t="shared" si="49"/>
        <v>0</v>
      </c>
      <c r="AA132" s="167">
        <f t="shared" si="50"/>
        <v>0</v>
      </c>
      <c r="AB132" s="167">
        <f t="shared" si="51"/>
        <v>0</v>
      </c>
      <c r="AC132" s="167">
        <f t="shared" si="52"/>
        <v>0</v>
      </c>
      <c r="AD132" s="167">
        <f t="shared" si="53"/>
        <v>0</v>
      </c>
      <c r="AE132" s="167">
        <f t="shared" si="54"/>
        <v>0</v>
      </c>
      <c r="AF132" s="167">
        <f t="shared" si="55"/>
        <v>4720</v>
      </c>
      <c r="AG132" s="167">
        <f t="shared" si="56"/>
        <v>0</v>
      </c>
      <c r="AH132" s="167">
        <f t="shared" si="57"/>
        <v>0</v>
      </c>
      <c r="AI132" s="167">
        <f t="shared" si="58"/>
        <v>0</v>
      </c>
      <c r="AJ132" s="167">
        <f t="shared" si="59"/>
        <v>0</v>
      </c>
      <c r="AK132" s="167">
        <f t="shared" si="60"/>
        <v>0</v>
      </c>
      <c r="AL132" s="167">
        <f t="shared" si="61"/>
        <v>0</v>
      </c>
      <c r="AM132" s="167">
        <f t="shared" si="62"/>
        <v>0</v>
      </c>
      <c r="AN132" s="167">
        <f t="shared" si="63"/>
        <v>0</v>
      </c>
      <c r="AO132" s="167" t="str">
        <f t="shared" si="64"/>
        <v>-</v>
      </c>
      <c r="AP132" s="167" t="str">
        <f t="shared" si="65"/>
        <v>-</v>
      </c>
      <c r="AQ132" s="167" t="str">
        <f t="shared" si="66"/>
        <v>-</v>
      </c>
      <c r="AR132" s="168" t="str">
        <f t="shared" si="67"/>
        <v>-</v>
      </c>
      <c r="AS132" s="110">
        <f t="shared" si="68"/>
        <v>4720</v>
      </c>
    </row>
    <row r="133" spans="1:52" ht="16.5" thickTop="1" thickBot="1" x14ac:dyDescent="0.3">
      <c r="A133" s="76" t="s">
        <v>104</v>
      </c>
      <c r="B133" s="164" t="s">
        <v>170</v>
      </c>
      <c r="C133" s="164" t="s">
        <v>170</v>
      </c>
      <c r="D133" s="164" t="s">
        <v>170</v>
      </c>
      <c r="E133" s="164" t="s">
        <v>170</v>
      </c>
      <c r="F133" s="164" t="s">
        <v>170</v>
      </c>
      <c r="G133" s="164" t="s">
        <v>170</v>
      </c>
      <c r="H133" s="164" t="s">
        <v>170</v>
      </c>
      <c r="I133" s="164" t="s">
        <v>252</v>
      </c>
      <c r="J133" s="164" t="s">
        <v>170</v>
      </c>
      <c r="K133" s="164" t="s">
        <v>170</v>
      </c>
      <c r="L133" s="164" t="s">
        <v>170</v>
      </c>
      <c r="M133" s="164" t="s">
        <v>170</v>
      </c>
      <c r="N133" s="164" t="s">
        <v>170</v>
      </c>
      <c r="O133" s="164" t="s">
        <v>170</v>
      </c>
      <c r="P133" s="164" t="s">
        <v>170</v>
      </c>
      <c r="Q133" s="164" t="s">
        <v>170</v>
      </c>
      <c r="R133" s="162"/>
      <c r="S133" s="162"/>
      <c r="T133" s="162"/>
      <c r="U133" s="163"/>
      <c r="X133" s="76" t="s">
        <v>104</v>
      </c>
      <c r="Y133" s="167">
        <f t="shared" si="48"/>
        <v>0</v>
      </c>
      <c r="Z133" s="167">
        <f t="shared" si="49"/>
        <v>0</v>
      </c>
      <c r="AA133" s="167">
        <f t="shared" si="50"/>
        <v>0</v>
      </c>
      <c r="AB133" s="167">
        <f t="shared" si="51"/>
        <v>0</v>
      </c>
      <c r="AC133" s="167">
        <f t="shared" si="52"/>
        <v>0</v>
      </c>
      <c r="AD133" s="167">
        <f t="shared" si="53"/>
        <v>0</v>
      </c>
      <c r="AE133" s="167">
        <f t="shared" si="54"/>
        <v>0</v>
      </c>
      <c r="AF133" s="167">
        <f t="shared" si="55"/>
        <v>4720</v>
      </c>
      <c r="AG133" s="167">
        <f t="shared" si="56"/>
        <v>0</v>
      </c>
      <c r="AH133" s="167">
        <f t="shared" si="57"/>
        <v>0</v>
      </c>
      <c r="AI133" s="167">
        <f t="shared" si="58"/>
        <v>0</v>
      </c>
      <c r="AJ133" s="167">
        <f t="shared" si="59"/>
        <v>0</v>
      </c>
      <c r="AK133" s="167">
        <f t="shared" si="60"/>
        <v>0</v>
      </c>
      <c r="AL133" s="167">
        <f t="shared" si="61"/>
        <v>0</v>
      </c>
      <c r="AM133" s="167">
        <f t="shared" si="62"/>
        <v>0</v>
      </c>
      <c r="AN133" s="167">
        <f t="shared" si="63"/>
        <v>0</v>
      </c>
      <c r="AO133" s="167" t="str">
        <f t="shared" si="64"/>
        <v>-</v>
      </c>
      <c r="AP133" s="167" t="str">
        <f t="shared" si="65"/>
        <v>-</v>
      </c>
      <c r="AQ133" s="167" t="str">
        <f t="shared" si="66"/>
        <v>-</v>
      </c>
      <c r="AR133" s="168" t="str">
        <f t="shared" si="67"/>
        <v>-</v>
      </c>
      <c r="AS133" s="110">
        <f t="shared" si="68"/>
        <v>4720</v>
      </c>
    </row>
    <row r="134" spans="1:52" ht="16.5" thickTop="1" thickBot="1" x14ac:dyDescent="0.3">
      <c r="A134" s="76" t="s">
        <v>105</v>
      </c>
      <c r="B134" s="164" t="s">
        <v>170</v>
      </c>
      <c r="C134" s="164" t="s">
        <v>170</v>
      </c>
      <c r="D134" s="164" t="s">
        <v>170</v>
      </c>
      <c r="E134" s="164" t="s">
        <v>170</v>
      </c>
      <c r="F134" s="164" t="s">
        <v>170</v>
      </c>
      <c r="G134" s="164" t="s">
        <v>170</v>
      </c>
      <c r="H134" s="164" t="s">
        <v>170</v>
      </c>
      <c r="I134" s="164" t="s">
        <v>252</v>
      </c>
      <c r="J134" s="164" t="s">
        <v>170</v>
      </c>
      <c r="K134" s="164" t="s">
        <v>170</v>
      </c>
      <c r="L134" s="164" t="s">
        <v>170</v>
      </c>
      <c r="M134" s="164" t="s">
        <v>170</v>
      </c>
      <c r="N134" s="164" t="s">
        <v>170</v>
      </c>
      <c r="O134" s="164" t="s">
        <v>170</v>
      </c>
      <c r="P134" s="164" t="s">
        <v>170</v>
      </c>
      <c r="Q134" s="164" t="s">
        <v>170</v>
      </c>
      <c r="R134" s="162"/>
      <c r="S134" s="162"/>
      <c r="T134" s="162"/>
      <c r="U134" s="163"/>
      <c r="X134" s="76" t="s">
        <v>105</v>
      </c>
      <c r="Y134" s="167">
        <f t="shared" si="48"/>
        <v>0</v>
      </c>
      <c r="Z134" s="167">
        <f t="shared" si="49"/>
        <v>0</v>
      </c>
      <c r="AA134" s="167">
        <f t="shared" si="50"/>
        <v>0</v>
      </c>
      <c r="AB134" s="167">
        <f t="shared" si="51"/>
        <v>0</v>
      </c>
      <c r="AC134" s="167">
        <f t="shared" si="52"/>
        <v>0</v>
      </c>
      <c r="AD134" s="167">
        <f t="shared" si="53"/>
        <v>0</v>
      </c>
      <c r="AE134" s="167">
        <f t="shared" si="54"/>
        <v>0</v>
      </c>
      <c r="AF134" s="167">
        <f t="shared" si="55"/>
        <v>4720</v>
      </c>
      <c r="AG134" s="167">
        <f t="shared" si="56"/>
        <v>0</v>
      </c>
      <c r="AH134" s="167">
        <f t="shared" si="57"/>
        <v>0</v>
      </c>
      <c r="AI134" s="167">
        <f t="shared" si="58"/>
        <v>0</v>
      </c>
      <c r="AJ134" s="167">
        <f t="shared" si="59"/>
        <v>0</v>
      </c>
      <c r="AK134" s="167">
        <f t="shared" si="60"/>
        <v>0</v>
      </c>
      <c r="AL134" s="167">
        <f t="shared" si="61"/>
        <v>0</v>
      </c>
      <c r="AM134" s="167">
        <f t="shared" si="62"/>
        <v>0</v>
      </c>
      <c r="AN134" s="167">
        <f t="shared" si="63"/>
        <v>0</v>
      </c>
      <c r="AO134" s="167" t="str">
        <f t="shared" si="64"/>
        <v>-</v>
      </c>
      <c r="AP134" s="167" t="str">
        <f t="shared" si="65"/>
        <v>-</v>
      </c>
      <c r="AQ134" s="167" t="str">
        <f t="shared" si="66"/>
        <v>-</v>
      </c>
      <c r="AR134" s="168" t="str">
        <f t="shared" si="67"/>
        <v>-</v>
      </c>
      <c r="AS134" s="110">
        <f t="shared" si="68"/>
        <v>4720</v>
      </c>
    </row>
    <row r="135" spans="1:52" ht="16.5" thickTop="1" thickBot="1" x14ac:dyDescent="0.3">
      <c r="A135" s="76" t="s">
        <v>106</v>
      </c>
      <c r="B135" s="164" t="s">
        <v>170</v>
      </c>
      <c r="C135" s="164" t="s">
        <v>170</v>
      </c>
      <c r="D135" s="164" t="s">
        <v>170</v>
      </c>
      <c r="E135" s="164" t="s">
        <v>170</v>
      </c>
      <c r="F135" s="164" t="s">
        <v>170</v>
      </c>
      <c r="G135" s="164" t="s">
        <v>170</v>
      </c>
      <c r="H135" s="164" t="s">
        <v>170</v>
      </c>
      <c r="I135" s="164" t="s">
        <v>252</v>
      </c>
      <c r="J135" s="164" t="s">
        <v>170</v>
      </c>
      <c r="K135" s="164" t="s">
        <v>170</v>
      </c>
      <c r="L135" s="164" t="s">
        <v>170</v>
      </c>
      <c r="M135" s="164" t="s">
        <v>170</v>
      </c>
      <c r="N135" s="164" t="s">
        <v>170</v>
      </c>
      <c r="O135" s="164" t="s">
        <v>170</v>
      </c>
      <c r="P135" s="164" t="s">
        <v>170</v>
      </c>
      <c r="Q135" s="164" t="s">
        <v>170</v>
      </c>
      <c r="R135" s="162"/>
      <c r="S135" s="162"/>
      <c r="T135" s="162"/>
      <c r="U135" s="163"/>
      <c r="X135" s="76" t="s">
        <v>106</v>
      </c>
      <c r="Y135" s="167">
        <f t="shared" si="48"/>
        <v>0</v>
      </c>
      <c r="Z135" s="167">
        <f t="shared" si="49"/>
        <v>0</v>
      </c>
      <c r="AA135" s="167">
        <f t="shared" si="50"/>
        <v>0</v>
      </c>
      <c r="AB135" s="167">
        <f t="shared" si="51"/>
        <v>0</v>
      </c>
      <c r="AC135" s="167">
        <f t="shared" si="52"/>
        <v>0</v>
      </c>
      <c r="AD135" s="167">
        <f t="shared" si="53"/>
        <v>0</v>
      </c>
      <c r="AE135" s="167">
        <f t="shared" si="54"/>
        <v>0</v>
      </c>
      <c r="AF135" s="167">
        <f t="shared" si="55"/>
        <v>4720</v>
      </c>
      <c r="AG135" s="167">
        <f t="shared" si="56"/>
        <v>0</v>
      </c>
      <c r="AH135" s="167">
        <f t="shared" si="57"/>
        <v>0</v>
      </c>
      <c r="AI135" s="167">
        <f t="shared" si="58"/>
        <v>0</v>
      </c>
      <c r="AJ135" s="167">
        <f t="shared" si="59"/>
        <v>0</v>
      </c>
      <c r="AK135" s="167">
        <f t="shared" si="60"/>
        <v>0</v>
      </c>
      <c r="AL135" s="167">
        <f t="shared" si="61"/>
        <v>0</v>
      </c>
      <c r="AM135" s="167">
        <f t="shared" si="62"/>
        <v>0</v>
      </c>
      <c r="AN135" s="167">
        <f t="shared" si="63"/>
        <v>0</v>
      </c>
      <c r="AO135" s="167" t="str">
        <f t="shared" si="64"/>
        <v>-</v>
      </c>
      <c r="AP135" s="167" t="str">
        <f t="shared" si="65"/>
        <v>-</v>
      </c>
      <c r="AQ135" s="167" t="str">
        <f t="shared" si="66"/>
        <v>-</v>
      </c>
      <c r="AR135" s="168" t="str">
        <f t="shared" si="67"/>
        <v>-</v>
      </c>
      <c r="AS135" s="110">
        <f t="shared" si="68"/>
        <v>4720</v>
      </c>
    </row>
    <row r="136" spans="1:52" ht="16.5" thickTop="1" thickBot="1" x14ac:dyDescent="0.3">
      <c r="A136" s="76" t="s">
        <v>107</v>
      </c>
      <c r="B136" s="164" t="s">
        <v>170</v>
      </c>
      <c r="C136" s="164" t="s">
        <v>170</v>
      </c>
      <c r="D136" s="164" t="s">
        <v>170</v>
      </c>
      <c r="E136" s="164" t="s">
        <v>170</v>
      </c>
      <c r="F136" s="164" t="s">
        <v>170</v>
      </c>
      <c r="G136" s="164" t="s">
        <v>170</v>
      </c>
      <c r="H136" s="164" t="s">
        <v>170</v>
      </c>
      <c r="I136" s="164" t="s">
        <v>252</v>
      </c>
      <c r="J136" s="164" t="s">
        <v>170</v>
      </c>
      <c r="K136" s="164" t="s">
        <v>170</v>
      </c>
      <c r="L136" s="164" t="s">
        <v>170</v>
      </c>
      <c r="M136" s="164" t="s">
        <v>170</v>
      </c>
      <c r="N136" s="164" t="s">
        <v>170</v>
      </c>
      <c r="O136" s="164" t="s">
        <v>170</v>
      </c>
      <c r="P136" s="164" t="s">
        <v>170</v>
      </c>
      <c r="Q136" s="164" t="s">
        <v>170</v>
      </c>
      <c r="R136" s="162"/>
      <c r="S136" s="162"/>
      <c r="T136" s="162"/>
      <c r="U136" s="163"/>
      <c r="X136" s="76" t="s">
        <v>107</v>
      </c>
      <c r="Y136" s="167">
        <f t="shared" si="48"/>
        <v>0</v>
      </c>
      <c r="Z136" s="167">
        <f t="shared" si="49"/>
        <v>0</v>
      </c>
      <c r="AA136" s="167">
        <f t="shared" si="50"/>
        <v>0</v>
      </c>
      <c r="AB136" s="167">
        <f t="shared" si="51"/>
        <v>0</v>
      </c>
      <c r="AC136" s="167">
        <f t="shared" si="52"/>
        <v>0</v>
      </c>
      <c r="AD136" s="167">
        <f t="shared" si="53"/>
        <v>0</v>
      </c>
      <c r="AE136" s="167">
        <f t="shared" si="54"/>
        <v>0</v>
      </c>
      <c r="AF136" s="167">
        <f t="shared" si="55"/>
        <v>4720</v>
      </c>
      <c r="AG136" s="167">
        <f t="shared" si="56"/>
        <v>0</v>
      </c>
      <c r="AH136" s="167">
        <f t="shared" si="57"/>
        <v>0</v>
      </c>
      <c r="AI136" s="167">
        <f t="shared" si="58"/>
        <v>0</v>
      </c>
      <c r="AJ136" s="167">
        <f t="shared" si="59"/>
        <v>0</v>
      </c>
      <c r="AK136" s="167">
        <f t="shared" si="60"/>
        <v>0</v>
      </c>
      <c r="AL136" s="167">
        <f t="shared" si="61"/>
        <v>0</v>
      </c>
      <c r="AM136" s="167">
        <f t="shared" si="62"/>
        <v>0</v>
      </c>
      <c r="AN136" s="167">
        <f t="shared" si="63"/>
        <v>0</v>
      </c>
      <c r="AO136" s="167" t="str">
        <f t="shared" si="64"/>
        <v>-</v>
      </c>
      <c r="AP136" s="167" t="str">
        <f t="shared" si="65"/>
        <v>-</v>
      </c>
      <c r="AQ136" s="167" t="str">
        <f t="shared" si="66"/>
        <v>-</v>
      </c>
      <c r="AR136" s="168" t="str">
        <f t="shared" si="67"/>
        <v>-</v>
      </c>
      <c r="AS136" s="110">
        <f t="shared" si="68"/>
        <v>4720</v>
      </c>
    </row>
    <row r="137" spans="1:52" ht="16.5" thickTop="1" thickBot="1" x14ac:dyDescent="0.3">
      <c r="A137" s="76" t="s">
        <v>108</v>
      </c>
      <c r="B137" s="164" t="s">
        <v>170</v>
      </c>
      <c r="C137" s="164" t="s">
        <v>170</v>
      </c>
      <c r="D137" s="164" t="s">
        <v>170</v>
      </c>
      <c r="E137" s="164" t="s">
        <v>170</v>
      </c>
      <c r="F137" s="164" t="s">
        <v>170</v>
      </c>
      <c r="G137" s="164" t="s">
        <v>170</v>
      </c>
      <c r="H137" s="164" t="s">
        <v>170</v>
      </c>
      <c r="I137" s="164" t="s">
        <v>252</v>
      </c>
      <c r="J137" s="164" t="s">
        <v>170</v>
      </c>
      <c r="K137" s="164" t="s">
        <v>170</v>
      </c>
      <c r="L137" s="164" t="s">
        <v>170</v>
      </c>
      <c r="M137" s="164" t="s">
        <v>170</v>
      </c>
      <c r="N137" s="164" t="s">
        <v>170</v>
      </c>
      <c r="O137" s="164" t="s">
        <v>170</v>
      </c>
      <c r="P137" s="164" t="s">
        <v>170</v>
      </c>
      <c r="Q137" s="164" t="s">
        <v>170</v>
      </c>
      <c r="R137" s="162"/>
      <c r="S137" s="162"/>
      <c r="T137" s="162"/>
      <c r="U137" s="163"/>
      <c r="X137" s="76" t="s">
        <v>108</v>
      </c>
      <c r="Y137" s="167">
        <f t="shared" si="48"/>
        <v>0</v>
      </c>
      <c r="Z137" s="167">
        <f t="shared" si="49"/>
        <v>0</v>
      </c>
      <c r="AA137" s="167">
        <f t="shared" si="50"/>
        <v>0</v>
      </c>
      <c r="AB137" s="167">
        <f t="shared" si="51"/>
        <v>0</v>
      </c>
      <c r="AC137" s="167">
        <f t="shared" si="52"/>
        <v>0</v>
      </c>
      <c r="AD137" s="167">
        <f t="shared" si="53"/>
        <v>0</v>
      </c>
      <c r="AE137" s="167">
        <f t="shared" si="54"/>
        <v>0</v>
      </c>
      <c r="AF137" s="167">
        <f t="shared" si="55"/>
        <v>4720</v>
      </c>
      <c r="AG137" s="167">
        <f t="shared" si="56"/>
        <v>0</v>
      </c>
      <c r="AH137" s="167">
        <f t="shared" si="57"/>
        <v>0</v>
      </c>
      <c r="AI137" s="167">
        <f t="shared" si="58"/>
        <v>0</v>
      </c>
      <c r="AJ137" s="167">
        <f t="shared" si="59"/>
        <v>0</v>
      </c>
      <c r="AK137" s="167">
        <f t="shared" si="60"/>
        <v>0</v>
      </c>
      <c r="AL137" s="167">
        <f t="shared" si="61"/>
        <v>0</v>
      </c>
      <c r="AM137" s="167">
        <f t="shared" si="62"/>
        <v>0</v>
      </c>
      <c r="AN137" s="167">
        <f t="shared" si="63"/>
        <v>0</v>
      </c>
      <c r="AO137" s="167" t="str">
        <f t="shared" si="64"/>
        <v>-</v>
      </c>
      <c r="AP137" s="167" t="str">
        <f t="shared" si="65"/>
        <v>-</v>
      </c>
      <c r="AQ137" s="167" t="str">
        <f t="shared" si="66"/>
        <v>-</v>
      </c>
      <c r="AR137" s="168" t="str">
        <f t="shared" si="67"/>
        <v>-</v>
      </c>
      <c r="AS137" s="110">
        <f t="shared" si="68"/>
        <v>4720</v>
      </c>
    </row>
    <row r="138" spans="1:52" ht="16.5" thickTop="1" thickBot="1" x14ac:dyDescent="0.3">
      <c r="A138" s="77" t="s">
        <v>109</v>
      </c>
      <c r="B138" s="164" t="s">
        <v>170</v>
      </c>
      <c r="C138" s="164" t="s">
        <v>170</v>
      </c>
      <c r="D138" s="164" t="s">
        <v>170</v>
      </c>
      <c r="E138" s="164" t="s">
        <v>170</v>
      </c>
      <c r="F138" s="164" t="s">
        <v>170</v>
      </c>
      <c r="G138" s="164" t="s">
        <v>170</v>
      </c>
      <c r="H138" s="164" t="s">
        <v>170</v>
      </c>
      <c r="I138" s="164" t="s">
        <v>252</v>
      </c>
      <c r="J138" s="164" t="s">
        <v>170</v>
      </c>
      <c r="K138" s="164" t="s">
        <v>170</v>
      </c>
      <c r="L138" s="164" t="s">
        <v>170</v>
      </c>
      <c r="M138" s="164" t="s">
        <v>170</v>
      </c>
      <c r="N138" s="164" t="s">
        <v>170</v>
      </c>
      <c r="O138" s="164" t="s">
        <v>170</v>
      </c>
      <c r="P138" s="164" t="s">
        <v>170</v>
      </c>
      <c r="Q138" s="164" t="s">
        <v>170</v>
      </c>
      <c r="R138" s="164"/>
      <c r="S138" s="164"/>
      <c r="T138" s="164"/>
      <c r="U138" s="165"/>
      <c r="X138" s="77" t="s">
        <v>109</v>
      </c>
      <c r="Y138" s="170">
        <f t="shared" si="48"/>
        <v>0</v>
      </c>
      <c r="Z138" s="170">
        <f t="shared" si="49"/>
        <v>0</v>
      </c>
      <c r="AA138" s="170">
        <f t="shared" si="50"/>
        <v>0</v>
      </c>
      <c r="AB138" s="170">
        <f t="shared" si="51"/>
        <v>0</v>
      </c>
      <c r="AC138" s="170">
        <f t="shared" si="52"/>
        <v>0</v>
      </c>
      <c r="AD138" s="170">
        <f t="shared" si="53"/>
        <v>0</v>
      </c>
      <c r="AE138" s="170">
        <f t="shared" si="54"/>
        <v>0</v>
      </c>
      <c r="AF138" s="170">
        <f t="shared" si="55"/>
        <v>4720</v>
      </c>
      <c r="AG138" s="170">
        <f t="shared" si="56"/>
        <v>0</v>
      </c>
      <c r="AH138" s="170">
        <f t="shared" si="57"/>
        <v>0</v>
      </c>
      <c r="AI138" s="170">
        <f t="shared" si="58"/>
        <v>0</v>
      </c>
      <c r="AJ138" s="170">
        <f t="shared" si="59"/>
        <v>0</v>
      </c>
      <c r="AK138" s="170">
        <f t="shared" si="60"/>
        <v>0</v>
      </c>
      <c r="AL138" s="170">
        <f t="shared" si="61"/>
        <v>0</v>
      </c>
      <c r="AM138" s="170">
        <f t="shared" si="62"/>
        <v>0</v>
      </c>
      <c r="AN138" s="170">
        <f t="shared" si="63"/>
        <v>0</v>
      </c>
      <c r="AO138" s="170" t="str">
        <f t="shared" si="64"/>
        <v>-</v>
      </c>
      <c r="AP138" s="170" t="str">
        <f t="shared" si="65"/>
        <v>-</v>
      </c>
      <c r="AQ138" s="170" t="str">
        <f t="shared" si="66"/>
        <v>-</v>
      </c>
      <c r="AR138" s="171" t="str">
        <f t="shared" si="67"/>
        <v>-</v>
      </c>
      <c r="AS138" s="111">
        <f t="shared" si="68"/>
        <v>4720</v>
      </c>
    </row>
    <row r="139" spans="1:52" ht="16.5" thickTop="1" thickBot="1" x14ac:dyDescent="0.3"/>
    <row r="140" spans="1:52" ht="16.5" customHeight="1" thickTop="1" thickBot="1" x14ac:dyDescent="0.3">
      <c r="A140" s="305" t="s">
        <v>253</v>
      </c>
      <c r="B140" s="306"/>
      <c r="C140" s="306"/>
      <c r="D140" s="306"/>
      <c r="E140" s="306"/>
      <c r="F140" s="91">
        <f>IF(LARGE(AS59:AS138,1)=0,"-",LARGE(AS59:AS138,1))</f>
        <v>7499.92</v>
      </c>
      <c r="H140" s="307" t="s">
        <v>255</v>
      </c>
      <c r="I140" s="308"/>
      <c r="J140" s="308"/>
      <c r="K140" s="309"/>
      <c r="M140" s="184"/>
      <c r="N140" s="184"/>
      <c r="O140" s="184"/>
      <c r="P140" s="184"/>
      <c r="Q140" s="185"/>
      <c r="R140" s="184"/>
      <c r="S140" s="184"/>
      <c r="T140" s="184"/>
      <c r="U140" s="184"/>
      <c r="V140" s="185"/>
      <c r="W140" s="185"/>
      <c r="X140" s="184"/>
      <c r="Y140" s="184"/>
      <c r="Z140" s="184"/>
      <c r="AA140" s="184"/>
      <c r="AB140" s="184"/>
      <c r="AC140" s="185"/>
      <c r="AD140" s="51"/>
      <c r="AE140" s="51"/>
      <c r="AF140" s="51"/>
      <c r="AG140" s="51"/>
      <c r="AH140" s="51"/>
      <c r="AI140" s="184"/>
      <c r="AJ140" s="184"/>
      <c r="AK140" s="185"/>
      <c r="AL140" s="184"/>
      <c r="AM140" s="184"/>
      <c r="AN140" s="184"/>
      <c r="AO140" s="185"/>
      <c r="AP140" s="184"/>
      <c r="AQ140" s="184"/>
      <c r="AR140" s="184"/>
      <c r="AS140" s="186"/>
      <c r="AT140" s="185"/>
      <c r="AU140" s="185"/>
      <c r="AV140" s="185"/>
      <c r="AW140" s="185"/>
      <c r="AX140" s="185"/>
      <c r="AY140" s="185"/>
      <c r="AZ140" s="185"/>
    </row>
    <row r="141" spans="1:52" ht="16.5" customHeight="1" thickTop="1" x14ac:dyDescent="0.25">
      <c r="H141" s="112"/>
      <c r="I141" s="299" t="s">
        <v>110</v>
      </c>
      <c r="J141" s="301" t="s">
        <v>66</v>
      </c>
      <c r="K141" s="303" t="s">
        <v>67</v>
      </c>
      <c r="M141" s="184"/>
      <c r="N141" s="184"/>
      <c r="O141" s="184"/>
      <c r="P141" s="184"/>
      <c r="Q141" s="185"/>
      <c r="R141" s="184"/>
      <c r="S141" s="184"/>
      <c r="T141" s="184"/>
      <c r="U141" s="184"/>
      <c r="V141" s="185"/>
      <c r="W141" s="185"/>
      <c r="X141" s="187"/>
      <c r="Y141" s="184"/>
      <c r="Z141" s="51"/>
      <c r="AA141" s="51"/>
      <c r="AB141" s="184"/>
      <c r="AC141" s="185"/>
      <c r="AD141" s="185"/>
      <c r="AE141" s="185"/>
      <c r="AF141" s="184"/>
      <c r="AG141" s="51"/>
      <c r="AH141" s="51"/>
      <c r="AI141" s="184"/>
      <c r="AJ141" s="184"/>
      <c r="AK141" s="185"/>
      <c r="AL141" s="184"/>
      <c r="AM141" s="184"/>
      <c r="AN141" s="184"/>
      <c r="AO141" s="185"/>
      <c r="AP141" s="184"/>
      <c r="AQ141" s="184"/>
      <c r="AR141" s="184"/>
      <c r="AS141" s="186"/>
      <c r="AT141" s="185"/>
      <c r="AU141" s="185"/>
      <c r="AV141" s="185"/>
      <c r="AW141" s="185"/>
      <c r="AX141" s="185"/>
      <c r="AY141" s="185"/>
      <c r="AZ141" s="185"/>
    </row>
    <row r="142" spans="1:52" x14ac:dyDescent="0.25">
      <c r="H142" s="120"/>
      <c r="I142" s="300"/>
      <c r="J142" s="302"/>
      <c r="K142" s="304"/>
      <c r="M142" s="184"/>
      <c r="N142" s="184"/>
      <c r="O142" s="184"/>
      <c r="P142" s="184"/>
      <c r="Q142" s="185"/>
      <c r="R142" s="184"/>
      <c r="S142" s="184"/>
      <c r="T142" s="184"/>
      <c r="U142" s="184"/>
      <c r="V142" s="507" t="s">
        <v>272</v>
      </c>
      <c r="W142" s="185"/>
      <c r="X142" s="185"/>
      <c r="Y142" s="184"/>
      <c r="Z142" s="51"/>
      <c r="AA142" s="51"/>
      <c r="AB142" s="184"/>
      <c r="AC142" s="185"/>
      <c r="AD142" s="185"/>
      <c r="AE142" s="185"/>
      <c r="AF142" s="184"/>
      <c r="AG142" s="51"/>
      <c r="AH142" s="51"/>
      <c r="AI142" s="184"/>
      <c r="AJ142" s="184"/>
      <c r="AK142" s="185"/>
      <c r="AL142" s="184"/>
      <c r="AM142" s="184"/>
      <c r="AN142" s="184"/>
      <c r="AO142" s="185"/>
      <c r="AP142" s="184"/>
      <c r="AQ142" s="184"/>
      <c r="AR142" s="184"/>
      <c r="AS142" s="186"/>
      <c r="AT142" s="185"/>
      <c r="AU142" s="185"/>
      <c r="AV142" s="185"/>
      <c r="AW142" s="185"/>
      <c r="AX142" s="185"/>
      <c r="AY142" s="185"/>
      <c r="AZ142" s="185"/>
    </row>
    <row r="143" spans="1:52" x14ac:dyDescent="0.25">
      <c r="H143" s="75" t="s">
        <v>86</v>
      </c>
      <c r="I143" s="83">
        <f t="shared" ref="I143:I166" si="69">IF($M$5="","-",IF($F$140="-","-",ROUND(AS61/$F$140*100,0)))</f>
        <v>63</v>
      </c>
      <c r="J143" s="84">
        <f t="shared" ref="J143:J166" si="70">IF($M$5="","-",IF($F$140="-","-",ROUND(AS88/$F$140*100,0)))</f>
        <v>63</v>
      </c>
      <c r="K143" s="85">
        <f t="shared" ref="K143:K166" si="71">IF($M$5="","-",IF($F$140="-","-",ROUND(AS115/$F$140*100,0)))</f>
        <v>63</v>
      </c>
      <c r="M143" s="51"/>
      <c r="N143" s="51"/>
      <c r="O143" s="51"/>
      <c r="P143" s="51"/>
      <c r="Q143" s="185"/>
      <c r="R143" s="51"/>
      <c r="S143" s="51"/>
      <c r="T143" s="51"/>
      <c r="U143" s="51"/>
      <c r="V143" s="508"/>
      <c r="W143" s="185"/>
      <c r="X143" s="185"/>
      <c r="Y143" s="185"/>
      <c r="Z143" s="185"/>
      <c r="AA143" s="185"/>
      <c r="AB143" s="185"/>
      <c r="AC143" s="185"/>
      <c r="AD143" s="51"/>
      <c r="AE143" s="51"/>
      <c r="AF143" s="185"/>
      <c r="AG143" s="185"/>
      <c r="AH143" s="185"/>
      <c r="AI143" s="51"/>
      <c r="AJ143" s="51"/>
      <c r="AK143" s="185"/>
      <c r="AL143" s="185"/>
      <c r="AM143" s="185"/>
      <c r="AN143" s="185"/>
      <c r="AO143" s="185"/>
      <c r="AP143" s="51"/>
      <c r="AQ143" s="51"/>
      <c r="AR143" s="185"/>
      <c r="AS143" s="185"/>
      <c r="AT143" s="185"/>
      <c r="AU143" s="185"/>
      <c r="AV143" s="185"/>
      <c r="AW143" s="185"/>
      <c r="AX143" s="185"/>
      <c r="AY143" s="185"/>
      <c r="AZ143" s="185"/>
    </row>
    <row r="144" spans="1:52" x14ac:dyDescent="0.25">
      <c r="H144" s="75" t="s">
        <v>87</v>
      </c>
      <c r="I144" s="86">
        <f t="shared" si="69"/>
        <v>63</v>
      </c>
      <c r="J144" s="80">
        <f t="shared" si="70"/>
        <v>63</v>
      </c>
      <c r="K144" s="87">
        <f t="shared" si="71"/>
        <v>63</v>
      </c>
      <c r="M144" s="51"/>
      <c r="N144" s="51"/>
      <c r="O144" s="51"/>
      <c r="P144" s="51"/>
      <c r="Q144" s="185"/>
      <c r="R144" s="51"/>
      <c r="S144" s="51"/>
      <c r="T144" s="51"/>
      <c r="U144" s="51"/>
      <c r="V144" s="508"/>
      <c r="W144" s="185"/>
      <c r="X144" s="185"/>
      <c r="Y144" s="185"/>
      <c r="Z144" s="185"/>
      <c r="AA144" s="185"/>
      <c r="AB144" s="185"/>
      <c r="AC144" s="185"/>
      <c r="AD144" s="51"/>
      <c r="AE144" s="51"/>
      <c r="AF144" s="185"/>
      <c r="AG144" s="185"/>
      <c r="AH144" s="185"/>
      <c r="AI144" s="51"/>
      <c r="AJ144" s="51"/>
      <c r="AK144" s="185"/>
      <c r="AL144" s="185"/>
      <c r="AM144" s="185"/>
      <c r="AN144" s="185"/>
      <c r="AO144" s="185"/>
      <c r="AP144" s="51"/>
      <c r="AQ144" s="51"/>
      <c r="AR144" s="185"/>
      <c r="AS144" s="185"/>
      <c r="AT144" s="185"/>
      <c r="AU144" s="185"/>
      <c r="AV144" s="185"/>
      <c r="AW144" s="185"/>
      <c r="AX144" s="185"/>
      <c r="AY144" s="185"/>
      <c r="AZ144" s="185"/>
    </row>
    <row r="145" spans="8:52" x14ac:dyDescent="0.25">
      <c r="H145" s="75" t="s">
        <v>88</v>
      </c>
      <c r="I145" s="83">
        <f t="shared" si="69"/>
        <v>63</v>
      </c>
      <c r="J145" s="84">
        <f t="shared" si="70"/>
        <v>63</v>
      </c>
      <c r="K145" s="85">
        <f t="shared" si="71"/>
        <v>63</v>
      </c>
      <c r="M145" s="51"/>
      <c r="N145" s="51"/>
      <c r="O145" s="51"/>
      <c r="P145" s="51"/>
      <c r="Q145" s="185"/>
      <c r="R145" s="51"/>
      <c r="S145" s="51"/>
      <c r="T145" s="51"/>
      <c r="U145" s="51"/>
      <c r="V145" s="508"/>
      <c r="W145" s="185"/>
      <c r="X145" s="185"/>
      <c r="Y145" s="185"/>
      <c r="Z145" s="185"/>
      <c r="AA145" s="185"/>
      <c r="AB145" s="185"/>
      <c r="AC145" s="185"/>
      <c r="AD145" s="51"/>
      <c r="AE145" s="51"/>
      <c r="AF145" s="185"/>
      <c r="AG145" s="185"/>
      <c r="AH145" s="185"/>
      <c r="AI145" s="51"/>
      <c r="AJ145" s="51"/>
      <c r="AK145" s="185"/>
      <c r="AL145" s="185"/>
      <c r="AM145" s="185"/>
      <c r="AN145" s="185"/>
      <c r="AO145" s="185"/>
      <c r="AP145" s="51"/>
      <c r="AQ145" s="51"/>
      <c r="AR145" s="185"/>
      <c r="AS145" s="185"/>
      <c r="AT145" s="185"/>
      <c r="AU145" s="185"/>
      <c r="AV145" s="185"/>
      <c r="AW145" s="185"/>
      <c r="AX145" s="185"/>
      <c r="AY145" s="185"/>
      <c r="AZ145" s="185"/>
    </row>
    <row r="146" spans="8:52" x14ac:dyDescent="0.25">
      <c r="H146" s="75" t="s">
        <v>89</v>
      </c>
      <c r="I146" s="83">
        <f t="shared" si="69"/>
        <v>63</v>
      </c>
      <c r="J146" s="84">
        <f t="shared" si="70"/>
        <v>63</v>
      </c>
      <c r="K146" s="85">
        <f t="shared" si="71"/>
        <v>63</v>
      </c>
      <c r="M146" s="51"/>
      <c r="N146" s="51"/>
      <c r="O146" s="51"/>
      <c r="P146" s="51"/>
      <c r="Q146" s="185"/>
      <c r="R146" s="51"/>
      <c r="S146" s="51"/>
      <c r="T146" s="51"/>
      <c r="U146" s="51"/>
      <c r="V146" s="508"/>
      <c r="W146" s="185"/>
      <c r="X146" s="185"/>
      <c r="Y146" s="185"/>
      <c r="Z146" s="185"/>
      <c r="AA146" s="185"/>
      <c r="AB146" s="185"/>
      <c r="AC146" s="185"/>
      <c r="AD146" s="51"/>
      <c r="AE146" s="51"/>
      <c r="AF146" s="185"/>
      <c r="AG146" s="185"/>
      <c r="AH146" s="185"/>
      <c r="AI146" s="51"/>
      <c r="AJ146" s="51"/>
      <c r="AK146" s="185"/>
      <c r="AL146" s="185"/>
      <c r="AM146" s="185"/>
      <c r="AN146" s="185"/>
      <c r="AO146" s="185"/>
      <c r="AP146" s="51"/>
      <c r="AQ146" s="51"/>
      <c r="AR146" s="185"/>
      <c r="AS146" s="185"/>
      <c r="AT146" s="185"/>
      <c r="AU146" s="185"/>
      <c r="AV146" s="185"/>
      <c r="AW146" s="185"/>
      <c r="AX146" s="185"/>
      <c r="AY146" s="185"/>
      <c r="AZ146" s="185"/>
    </row>
    <row r="147" spans="8:52" x14ac:dyDescent="0.25">
      <c r="H147" s="75" t="s">
        <v>90</v>
      </c>
      <c r="I147" s="83">
        <f t="shared" si="69"/>
        <v>63</v>
      </c>
      <c r="J147" s="84">
        <f t="shared" si="70"/>
        <v>63</v>
      </c>
      <c r="K147" s="85">
        <f t="shared" si="71"/>
        <v>63</v>
      </c>
      <c r="M147" s="51"/>
      <c r="N147" s="51"/>
      <c r="O147" s="51"/>
      <c r="P147" s="51"/>
      <c r="Q147" s="185"/>
      <c r="R147" s="51"/>
      <c r="S147" s="51"/>
      <c r="T147" s="51"/>
      <c r="U147" s="51"/>
      <c r="V147" s="508"/>
      <c r="W147" s="185"/>
      <c r="X147" s="185"/>
      <c r="Y147" s="185"/>
      <c r="Z147" s="185"/>
      <c r="AA147" s="185"/>
      <c r="AB147" s="185"/>
      <c r="AC147" s="185"/>
      <c r="AD147" s="51"/>
      <c r="AE147" s="51"/>
      <c r="AF147" s="185"/>
      <c r="AG147" s="185"/>
      <c r="AH147" s="185"/>
      <c r="AI147" s="51"/>
      <c r="AJ147" s="51"/>
      <c r="AK147" s="185"/>
      <c r="AL147" s="185"/>
      <c r="AM147" s="185"/>
      <c r="AN147" s="185"/>
      <c r="AO147" s="185"/>
      <c r="AP147" s="51"/>
      <c r="AQ147" s="51"/>
      <c r="AR147" s="185"/>
      <c r="AS147" s="185"/>
      <c r="AT147" s="185"/>
      <c r="AU147" s="185"/>
      <c r="AV147" s="185"/>
      <c r="AW147" s="185"/>
      <c r="AX147" s="185"/>
      <c r="AY147" s="185"/>
      <c r="AZ147" s="185"/>
    </row>
    <row r="148" spans="8:52" x14ac:dyDescent="0.25">
      <c r="H148" s="75" t="s">
        <v>91</v>
      </c>
      <c r="I148" s="83">
        <f t="shared" si="69"/>
        <v>63</v>
      </c>
      <c r="J148" s="84">
        <f t="shared" si="70"/>
        <v>63</v>
      </c>
      <c r="K148" s="85">
        <f t="shared" si="71"/>
        <v>63</v>
      </c>
      <c r="M148" s="51"/>
      <c r="N148" s="51"/>
      <c r="O148" s="51"/>
      <c r="P148" s="51"/>
      <c r="Q148" s="185"/>
      <c r="R148" s="51"/>
      <c r="S148" s="51"/>
      <c r="T148" s="51"/>
      <c r="U148" s="51"/>
      <c r="V148" s="508"/>
      <c r="W148" s="185"/>
      <c r="X148" s="185"/>
      <c r="Y148" s="185"/>
      <c r="Z148" s="185"/>
      <c r="AA148" s="185"/>
      <c r="AB148" s="185"/>
      <c r="AC148" s="185"/>
      <c r="AD148" s="51"/>
      <c r="AE148" s="51"/>
      <c r="AF148" s="185"/>
      <c r="AG148" s="185"/>
      <c r="AH148" s="185"/>
      <c r="AI148" s="51"/>
      <c r="AJ148" s="51"/>
      <c r="AK148" s="185"/>
      <c r="AL148" s="185"/>
      <c r="AM148" s="185"/>
      <c r="AN148" s="185"/>
      <c r="AO148" s="185"/>
      <c r="AP148" s="51"/>
      <c r="AQ148" s="51"/>
      <c r="AR148" s="185"/>
      <c r="AS148" s="185"/>
      <c r="AT148" s="185"/>
      <c r="AU148" s="185"/>
      <c r="AV148" s="185"/>
      <c r="AW148" s="185"/>
      <c r="AX148" s="185"/>
      <c r="AY148" s="185"/>
      <c r="AZ148" s="185"/>
    </row>
    <row r="149" spans="8:52" x14ac:dyDescent="0.25">
      <c r="H149" s="75" t="s">
        <v>92</v>
      </c>
      <c r="I149" s="83">
        <f t="shared" si="69"/>
        <v>63</v>
      </c>
      <c r="J149" s="84">
        <f t="shared" si="70"/>
        <v>63</v>
      </c>
      <c r="K149" s="85">
        <f t="shared" si="71"/>
        <v>63</v>
      </c>
      <c r="M149" s="51"/>
      <c r="N149" s="51"/>
      <c r="O149" s="51"/>
      <c r="P149" s="51"/>
      <c r="Q149" s="185"/>
      <c r="R149" s="51"/>
      <c r="S149" s="51"/>
      <c r="T149" s="51"/>
      <c r="U149" s="51"/>
      <c r="V149" s="508"/>
      <c r="W149" s="185"/>
      <c r="X149" s="185"/>
      <c r="Y149" s="185"/>
      <c r="Z149" s="185"/>
      <c r="AA149" s="185"/>
      <c r="AB149" s="185"/>
      <c r="AC149" s="185"/>
      <c r="AD149" s="51"/>
      <c r="AE149" s="51"/>
      <c r="AF149" s="185"/>
      <c r="AG149" s="185"/>
      <c r="AH149" s="185"/>
      <c r="AI149" s="51"/>
      <c r="AJ149" s="51"/>
      <c r="AK149" s="185"/>
      <c r="AL149" s="185"/>
      <c r="AM149" s="185"/>
      <c r="AN149" s="185"/>
      <c r="AO149" s="185"/>
      <c r="AP149" s="51"/>
      <c r="AQ149" s="51"/>
      <c r="AR149" s="185"/>
      <c r="AS149" s="185"/>
      <c r="AT149" s="185"/>
      <c r="AU149" s="185"/>
      <c r="AV149" s="185"/>
      <c r="AW149" s="185"/>
      <c r="AX149" s="185"/>
      <c r="AY149" s="185"/>
      <c r="AZ149" s="185"/>
    </row>
    <row r="150" spans="8:52" x14ac:dyDescent="0.25">
      <c r="H150" s="75" t="s">
        <v>93</v>
      </c>
      <c r="I150" s="83">
        <f t="shared" si="69"/>
        <v>63</v>
      </c>
      <c r="J150" s="84">
        <f t="shared" si="70"/>
        <v>63</v>
      </c>
      <c r="K150" s="85">
        <f t="shared" si="71"/>
        <v>63</v>
      </c>
      <c r="M150" s="51"/>
      <c r="N150" s="51"/>
      <c r="O150" s="51"/>
      <c r="P150" s="51"/>
      <c r="Q150" s="185"/>
      <c r="R150" s="51"/>
      <c r="S150" s="51"/>
      <c r="T150" s="51"/>
      <c r="U150" s="51"/>
      <c r="V150" s="508"/>
      <c r="W150" s="185"/>
      <c r="X150" s="185"/>
      <c r="Y150" s="185"/>
      <c r="Z150" s="185"/>
      <c r="AA150" s="185"/>
      <c r="AB150" s="185"/>
      <c r="AC150" s="185"/>
      <c r="AD150" s="51"/>
      <c r="AE150" s="51"/>
      <c r="AF150" s="185"/>
      <c r="AG150" s="185"/>
      <c r="AH150" s="185"/>
      <c r="AI150" s="51"/>
      <c r="AJ150" s="51"/>
      <c r="AK150" s="185"/>
      <c r="AL150" s="185"/>
      <c r="AM150" s="185"/>
      <c r="AN150" s="185"/>
      <c r="AO150" s="185"/>
      <c r="AP150" s="51"/>
      <c r="AQ150" s="51"/>
      <c r="AR150" s="185"/>
      <c r="AS150" s="185"/>
      <c r="AT150" s="185"/>
      <c r="AU150" s="185"/>
      <c r="AV150" s="185"/>
      <c r="AW150" s="185"/>
      <c r="AX150" s="185"/>
      <c r="AY150" s="185"/>
      <c r="AZ150" s="185"/>
    </row>
    <row r="151" spans="8:52" x14ac:dyDescent="0.25">
      <c r="H151" s="75" t="s">
        <v>94</v>
      </c>
      <c r="I151" s="83">
        <f t="shared" si="69"/>
        <v>63</v>
      </c>
      <c r="J151" s="84">
        <f t="shared" si="70"/>
        <v>63</v>
      </c>
      <c r="K151" s="85">
        <f t="shared" si="71"/>
        <v>63</v>
      </c>
      <c r="M151" s="185"/>
      <c r="N151" s="185"/>
      <c r="O151" s="185"/>
      <c r="P151" s="185"/>
      <c r="Q151" s="185"/>
      <c r="R151" s="185"/>
      <c r="S151" s="185"/>
      <c r="T151" s="185"/>
      <c r="U151" s="185"/>
      <c r="V151" s="508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  <c r="AH151" s="185"/>
      <c r="AI151" s="185"/>
      <c r="AJ151" s="185"/>
      <c r="AK151" s="185"/>
      <c r="AL151" s="185"/>
      <c r="AM151" s="185"/>
      <c r="AN151" s="185"/>
      <c r="AO151" s="185"/>
      <c r="AP151" s="185"/>
      <c r="AQ151" s="185"/>
      <c r="AR151" s="185"/>
      <c r="AS151" s="185"/>
      <c r="AT151" s="185"/>
      <c r="AU151" s="185"/>
      <c r="AV151" s="185"/>
      <c r="AW151" s="185"/>
      <c r="AX151" s="185"/>
      <c r="AY151" s="185"/>
      <c r="AZ151" s="185"/>
    </row>
    <row r="152" spans="8:52" x14ac:dyDescent="0.25">
      <c r="H152" s="75" t="s">
        <v>95</v>
      </c>
      <c r="I152" s="83">
        <f t="shared" si="69"/>
        <v>100</v>
      </c>
      <c r="J152" s="84">
        <f t="shared" si="70"/>
        <v>63</v>
      </c>
      <c r="K152" s="85">
        <f t="shared" si="71"/>
        <v>63</v>
      </c>
      <c r="M152" s="185"/>
      <c r="N152" s="185"/>
      <c r="O152" s="185"/>
      <c r="P152" s="185"/>
      <c r="Q152" s="185"/>
      <c r="R152" s="185"/>
      <c r="S152" s="185"/>
      <c r="T152" s="185"/>
      <c r="U152" s="185"/>
      <c r="V152" s="508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  <c r="AH152" s="185"/>
      <c r="AI152" s="185"/>
      <c r="AJ152" s="185"/>
      <c r="AK152" s="185"/>
      <c r="AL152" s="185"/>
      <c r="AM152" s="185"/>
      <c r="AN152" s="185"/>
      <c r="AO152" s="185"/>
      <c r="AP152" s="185"/>
      <c r="AQ152" s="185"/>
      <c r="AR152" s="185"/>
      <c r="AS152" s="185"/>
      <c r="AT152" s="185"/>
      <c r="AU152" s="185"/>
      <c r="AV152" s="185"/>
      <c r="AW152" s="185"/>
      <c r="AX152" s="185"/>
      <c r="AY152" s="185"/>
      <c r="AZ152" s="185"/>
    </row>
    <row r="153" spans="8:52" x14ac:dyDescent="0.25">
      <c r="H153" s="75" t="s">
        <v>96</v>
      </c>
      <c r="I153" s="83">
        <f t="shared" si="69"/>
        <v>100</v>
      </c>
      <c r="J153" s="84">
        <f t="shared" si="70"/>
        <v>63</v>
      </c>
      <c r="K153" s="85">
        <f t="shared" si="71"/>
        <v>63</v>
      </c>
      <c r="M153" s="51"/>
      <c r="N153" s="51"/>
      <c r="O153" s="51"/>
      <c r="P153" s="51"/>
      <c r="Q153" s="51"/>
      <c r="R153" s="51"/>
      <c r="S153" s="51"/>
      <c r="T153" s="51"/>
      <c r="U153" s="51"/>
      <c r="V153" s="508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  <c r="AH153" s="185"/>
      <c r="AI153" s="185"/>
      <c r="AJ153" s="185"/>
      <c r="AK153" s="185"/>
      <c r="AL153" s="185"/>
      <c r="AM153" s="185"/>
      <c r="AN153" s="185"/>
      <c r="AO153" s="185"/>
      <c r="AP153" s="185"/>
      <c r="AQ153" s="185"/>
      <c r="AR153" s="185"/>
      <c r="AS153" s="185"/>
      <c r="AT153" s="185"/>
      <c r="AU153" s="185"/>
      <c r="AV153" s="185"/>
      <c r="AW153" s="185"/>
      <c r="AX153" s="185"/>
      <c r="AY153" s="185"/>
      <c r="AZ153" s="185"/>
    </row>
    <row r="154" spans="8:52" x14ac:dyDescent="0.25">
      <c r="H154" s="75" t="s">
        <v>97</v>
      </c>
      <c r="I154" s="83">
        <f t="shared" si="69"/>
        <v>86</v>
      </c>
      <c r="J154" s="84">
        <f t="shared" si="70"/>
        <v>63</v>
      </c>
      <c r="K154" s="85">
        <f t="shared" si="71"/>
        <v>63</v>
      </c>
      <c r="M154" s="185"/>
      <c r="N154" s="185"/>
      <c r="O154" s="185"/>
      <c r="P154" s="185"/>
      <c r="Q154" s="185"/>
      <c r="R154" s="185"/>
      <c r="S154" s="185"/>
      <c r="T154" s="185"/>
      <c r="U154" s="185"/>
      <c r="V154" s="508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185"/>
      <c r="AT154" s="185"/>
      <c r="AU154" s="185"/>
      <c r="AV154" s="185"/>
      <c r="AW154" s="185"/>
      <c r="AX154" s="185"/>
      <c r="AY154" s="185"/>
      <c r="AZ154" s="185"/>
    </row>
    <row r="155" spans="8:52" x14ac:dyDescent="0.25">
      <c r="H155" s="75" t="s">
        <v>98</v>
      </c>
      <c r="I155" s="83">
        <f t="shared" si="69"/>
        <v>86</v>
      </c>
      <c r="J155" s="84">
        <f t="shared" si="70"/>
        <v>63</v>
      </c>
      <c r="K155" s="85">
        <f t="shared" si="71"/>
        <v>63</v>
      </c>
      <c r="M155" s="185"/>
      <c r="N155" s="185"/>
      <c r="O155" s="185"/>
      <c r="P155" s="185"/>
      <c r="Q155" s="185"/>
      <c r="R155" s="185"/>
      <c r="S155" s="185"/>
      <c r="T155" s="185"/>
      <c r="U155" s="185"/>
      <c r="V155" s="508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  <c r="AH155" s="185"/>
      <c r="AI155" s="185"/>
      <c r="AJ155" s="185"/>
      <c r="AK155" s="185"/>
      <c r="AL155" s="185"/>
      <c r="AM155" s="185"/>
      <c r="AN155" s="185"/>
      <c r="AO155" s="185"/>
      <c r="AP155" s="185"/>
      <c r="AQ155" s="185"/>
      <c r="AR155" s="185"/>
      <c r="AS155" s="185"/>
      <c r="AT155" s="185"/>
      <c r="AU155" s="185"/>
      <c r="AV155" s="185"/>
      <c r="AW155" s="185"/>
      <c r="AX155" s="185"/>
      <c r="AY155" s="185"/>
      <c r="AZ155" s="185"/>
    </row>
    <row r="156" spans="8:52" x14ac:dyDescent="0.25">
      <c r="H156" s="75" t="s">
        <v>99</v>
      </c>
      <c r="I156" s="83">
        <f t="shared" si="69"/>
        <v>63</v>
      </c>
      <c r="J156" s="84">
        <f t="shared" si="70"/>
        <v>63</v>
      </c>
      <c r="K156" s="85">
        <f t="shared" si="71"/>
        <v>63</v>
      </c>
      <c r="M156" s="185"/>
      <c r="N156" s="185"/>
      <c r="O156" s="185"/>
      <c r="P156" s="184"/>
      <c r="Q156" s="184"/>
      <c r="R156" s="184"/>
      <c r="S156" s="184"/>
      <c r="T156" s="184"/>
      <c r="U156" s="51"/>
      <c r="V156" s="508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  <c r="AH156" s="185"/>
      <c r="AI156" s="185"/>
      <c r="AJ156" s="185"/>
      <c r="AK156" s="185"/>
      <c r="AL156" s="185"/>
      <c r="AM156" s="185"/>
      <c r="AN156" s="185"/>
      <c r="AO156" s="185"/>
      <c r="AP156" s="185"/>
      <c r="AQ156" s="185"/>
      <c r="AR156" s="185"/>
      <c r="AS156" s="185"/>
      <c r="AT156" s="185"/>
      <c r="AU156" s="185"/>
      <c r="AV156" s="185"/>
      <c r="AW156" s="185"/>
      <c r="AX156" s="185"/>
      <c r="AY156" s="185"/>
      <c r="AZ156" s="185"/>
    </row>
    <row r="157" spans="8:52" x14ac:dyDescent="0.25">
      <c r="H157" s="75" t="s">
        <v>100</v>
      </c>
      <c r="I157" s="83">
        <f t="shared" si="69"/>
        <v>100</v>
      </c>
      <c r="J157" s="84">
        <f t="shared" si="70"/>
        <v>63</v>
      </c>
      <c r="K157" s="85">
        <f t="shared" si="71"/>
        <v>63</v>
      </c>
      <c r="M157" s="185"/>
      <c r="N157" s="185"/>
      <c r="O157" s="185"/>
      <c r="P157" s="184"/>
      <c r="Q157" s="184"/>
      <c r="R157" s="184"/>
      <c r="S157" s="184"/>
      <c r="T157" s="51"/>
      <c r="U157" s="51"/>
      <c r="V157" s="508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  <c r="AH157" s="185"/>
      <c r="AI157" s="185"/>
      <c r="AJ157" s="185"/>
      <c r="AK157" s="185"/>
      <c r="AL157" s="185"/>
      <c r="AM157" s="185"/>
      <c r="AN157" s="185"/>
      <c r="AO157" s="185"/>
      <c r="AP157" s="185"/>
      <c r="AQ157" s="185"/>
      <c r="AR157" s="185"/>
      <c r="AS157" s="185"/>
      <c r="AT157" s="185"/>
      <c r="AU157" s="185"/>
      <c r="AV157" s="185"/>
      <c r="AW157" s="185"/>
      <c r="AX157" s="185"/>
      <c r="AY157" s="185"/>
      <c r="AZ157" s="185"/>
    </row>
    <row r="158" spans="8:52" x14ac:dyDescent="0.25">
      <c r="H158" s="76" t="s">
        <v>101</v>
      </c>
      <c r="I158" s="83">
        <f t="shared" si="69"/>
        <v>100</v>
      </c>
      <c r="J158" s="84">
        <f t="shared" si="70"/>
        <v>63</v>
      </c>
      <c r="K158" s="85">
        <f t="shared" si="71"/>
        <v>63</v>
      </c>
      <c r="M158" s="185"/>
      <c r="N158" s="185"/>
      <c r="O158" s="185"/>
      <c r="P158" s="184"/>
      <c r="Q158" s="184"/>
      <c r="R158" s="184"/>
      <c r="S158" s="184"/>
      <c r="T158" s="51"/>
      <c r="U158" s="51"/>
      <c r="V158" s="508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85"/>
      <c r="AT158" s="185"/>
      <c r="AU158" s="185"/>
      <c r="AV158" s="185"/>
      <c r="AW158" s="185"/>
      <c r="AX158" s="185"/>
      <c r="AY158" s="185"/>
      <c r="AZ158" s="185"/>
    </row>
    <row r="159" spans="8:52" x14ac:dyDescent="0.25">
      <c r="H159" s="76" t="s">
        <v>102</v>
      </c>
      <c r="I159" s="83">
        <f t="shared" si="69"/>
        <v>100</v>
      </c>
      <c r="J159" s="84">
        <f t="shared" si="70"/>
        <v>63</v>
      </c>
      <c r="K159" s="85">
        <f t="shared" si="71"/>
        <v>63</v>
      </c>
      <c r="M159" s="185"/>
      <c r="N159" s="185"/>
      <c r="O159" s="185"/>
      <c r="P159" s="51"/>
      <c r="Q159" s="51"/>
      <c r="R159" s="51"/>
      <c r="S159" s="51"/>
      <c r="T159" s="51"/>
      <c r="U159" s="51"/>
      <c r="V159" s="508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85"/>
      <c r="AT159" s="185"/>
      <c r="AU159" s="185"/>
      <c r="AV159" s="185"/>
      <c r="AW159" s="185"/>
      <c r="AX159" s="185"/>
      <c r="AY159" s="185"/>
      <c r="AZ159" s="185"/>
    </row>
    <row r="160" spans="8:52" x14ac:dyDescent="0.25">
      <c r="H160" s="76" t="s">
        <v>103</v>
      </c>
      <c r="I160" s="86">
        <f t="shared" si="69"/>
        <v>63</v>
      </c>
      <c r="J160" s="80">
        <f t="shared" si="70"/>
        <v>63</v>
      </c>
      <c r="K160" s="87">
        <f t="shared" si="71"/>
        <v>63</v>
      </c>
      <c r="M160" s="185"/>
      <c r="N160" s="185"/>
      <c r="O160" s="185"/>
      <c r="P160" s="51"/>
      <c r="Q160" s="51"/>
      <c r="R160" s="51"/>
      <c r="S160" s="51"/>
      <c r="T160" s="51"/>
      <c r="U160" s="51"/>
      <c r="V160" s="508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  <c r="AH160" s="185"/>
      <c r="AI160" s="185"/>
      <c r="AJ160" s="185"/>
      <c r="AK160" s="185"/>
      <c r="AL160" s="185"/>
      <c r="AM160" s="185"/>
      <c r="AN160" s="185"/>
      <c r="AO160" s="185"/>
      <c r="AP160" s="185"/>
      <c r="AQ160" s="185"/>
      <c r="AR160" s="185"/>
      <c r="AS160" s="185"/>
      <c r="AT160" s="185"/>
      <c r="AU160" s="185"/>
      <c r="AV160" s="185"/>
      <c r="AW160" s="185"/>
      <c r="AX160" s="185"/>
      <c r="AY160" s="185"/>
      <c r="AZ160" s="185"/>
    </row>
    <row r="161" spans="1:52" x14ac:dyDescent="0.25">
      <c r="H161" s="76" t="s">
        <v>104</v>
      </c>
      <c r="I161" s="86">
        <f t="shared" si="69"/>
        <v>63</v>
      </c>
      <c r="J161" s="80">
        <f t="shared" si="70"/>
        <v>63</v>
      </c>
      <c r="K161" s="87">
        <f t="shared" si="71"/>
        <v>63</v>
      </c>
      <c r="M161" s="185"/>
      <c r="N161" s="185"/>
      <c r="O161" s="185"/>
      <c r="P161" s="51"/>
      <c r="Q161" s="51"/>
      <c r="R161" s="51"/>
      <c r="S161" s="51"/>
      <c r="T161" s="51"/>
      <c r="U161" s="51"/>
      <c r="V161" s="508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  <c r="AH161" s="185"/>
      <c r="AI161" s="185"/>
      <c r="AJ161" s="185"/>
      <c r="AK161" s="185"/>
      <c r="AL161" s="185"/>
      <c r="AM161" s="185"/>
      <c r="AN161" s="185"/>
      <c r="AO161" s="185"/>
      <c r="AP161" s="185"/>
      <c r="AQ161" s="185"/>
      <c r="AR161" s="185"/>
      <c r="AS161" s="185"/>
      <c r="AT161" s="185"/>
      <c r="AU161" s="185"/>
      <c r="AV161" s="185"/>
      <c r="AW161" s="185"/>
      <c r="AX161" s="185"/>
      <c r="AY161" s="185"/>
      <c r="AZ161" s="185"/>
    </row>
    <row r="162" spans="1:52" x14ac:dyDescent="0.25">
      <c r="H162" s="76" t="s">
        <v>105</v>
      </c>
      <c r="I162" s="86">
        <f t="shared" si="69"/>
        <v>63</v>
      </c>
      <c r="J162" s="80">
        <f t="shared" si="70"/>
        <v>63</v>
      </c>
      <c r="K162" s="87">
        <f t="shared" si="71"/>
        <v>63</v>
      </c>
      <c r="M162" s="185"/>
      <c r="N162" s="185"/>
      <c r="O162" s="185"/>
      <c r="P162" s="51"/>
      <c r="Q162" s="51"/>
      <c r="R162" s="51"/>
      <c r="S162" s="51"/>
      <c r="T162" s="51"/>
      <c r="U162" s="51"/>
      <c r="V162" s="508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5"/>
      <c r="AL162" s="185"/>
      <c r="AM162" s="185"/>
      <c r="AN162" s="185"/>
      <c r="AO162" s="185"/>
      <c r="AP162" s="185"/>
      <c r="AQ162" s="185"/>
      <c r="AR162" s="185"/>
      <c r="AS162" s="185"/>
      <c r="AT162" s="185"/>
      <c r="AU162" s="185"/>
      <c r="AV162" s="185"/>
      <c r="AW162" s="185"/>
      <c r="AX162" s="185"/>
      <c r="AY162" s="185"/>
      <c r="AZ162" s="185"/>
    </row>
    <row r="163" spans="1:52" x14ac:dyDescent="0.25">
      <c r="H163" s="76" t="s">
        <v>106</v>
      </c>
      <c r="I163" s="86">
        <f t="shared" si="69"/>
        <v>63</v>
      </c>
      <c r="J163" s="80">
        <f t="shared" si="70"/>
        <v>63</v>
      </c>
      <c r="K163" s="87">
        <f t="shared" si="71"/>
        <v>63</v>
      </c>
      <c r="M163" s="185"/>
      <c r="N163" s="185"/>
      <c r="O163" s="185"/>
      <c r="P163" s="51"/>
      <c r="Q163" s="51"/>
      <c r="R163" s="51"/>
      <c r="S163" s="51"/>
      <c r="T163" s="51"/>
      <c r="U163" s="51"/>
      <c r="V163" s="508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  <c r="AH163" s="185"/>
      <c r="AI163" s="185"/>
      <c r="AJ163" s="185"/>
      <c r="AK163" s="185"/>
      <c r="AL163" s="185"/>
      <c r="AM163" s="185"/>
      <c r="AN163" s="185"/>
      <c r="AO163" s="185"/>
      <c r="AP163" s="185"/>
      <c r="AQ163" s="185"/>
      <c r="AR163" s="185"/>
      <c r="AS163" s="185"/>
      <c r="AT163" s="185"/>
      <c r="AU163" s="185"/>
      <c r="AV163" s="185"/>
      <c r="AW163" s="185"/>
      <c r="AX163" s="185"/>
      <c r="AY163" s="185"/>
      <c r="AZ163" s="185"/>
    </row>
    <row r="164" spans="1:52" x14ac:dyDescent="0.25">
      <c r="H164" s="76" t="s">
        <v>107</v>
      </c>
      <c r="I164" s="86">
        <f t="shared" si="69"/>
        <v>63</v>
      </c>
      <c r="J164" s="80">
        <f t="shared" si="70"/>
        <v>63</v>
      </c>
      <c r="K164" s="87">
        <f t="shared" si="71"/>
        <v>63</v>
      </c>
      <c r="M164" s="185"/>
      <c r="N164" s="185"/>
      <c r="O164" s="185"/>
      <c r="P164" s="51"/>
      <c r="Q164" s="51"/>
      <c r="R164" s="51"/>
      <c r="S164" s="51"/>
      <c r="T164" s="51"/>
      <c r="U164" s="51"/>
      <c r="V164" s="508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5"/>
      <c r="AL164" s="185"/>
      <c r="AM164" s="185"/>
      <c r="AN164" s="185"/>
      <c r="AO164" s="185"/>
      <c r="AP164" s="185"/>
      <c r="AQ164" s="185"/>
      <c r="AR164" s="185"/>
      <c r="AS164" s="185"/>
      <c r="AT164" s="185"/>
      <c r="AU164" s="185"/>
      <c r="AV164" s="185"/>
      <c r="AW164" s="185"/>
      <c r="AX164" s="185"/>
      <c r="AY164" s="185"/>
      <c r="AZ164" s="185"/>
    </row>
    <row r="165" spans="1:52" x14ac:dyDescent="0.25">
      <c r="H165" s="76" t="s">
        <v>108</v>
      </c>
      <c r="I165" s="86">
        <f t="shared" si="69"/>
        <v>63</v>
      </c>
      <c r="J165" s="80">
        <f t="shared" si="70"/>
        <v>63</v>
      </c>
      <c r="K165" s="87">
        <f t="shared" si="71"/>
        <v>63</v>
      </c>
      <c r="M165" s="185"/>
      <c r="N165" s="185"/>
      <c r="O165" s="185"/>
      <c r="P165" s="51"/>
      <c r="Q165" s="51"/>
      <c r="R165" s="51"/>
      <c r="S165" s="51"/>
      <c r="T165" s="51"/>
      <c r="U165" s="51"/>
      <c r="V165" s="508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185"/>
      <c r="AK165" s="185"/>
      <c r="AL165" s="185"/>
      <c r="AM165" s="185"/>
      <c r="AN165" s="185"/>
      <c r="AO165" s="185"/>
      <c r="AP165" s="185"/>
      <c r="AQ165" s="185"/>
      <c r="AR165" s="185"/>
      <c r="AS165" s="185"/>
      <c r="AT165" s="185"/>
      <c r="AU165" s="185"/>
      <c r="AV165" s="185"/>
      <c r="AW165" s="185"/>
      <c r="AX165" s="185"/>
      <c r="AY165" s="185"/>
      <c r="AZ165" s="185"/>
    </row>
    <row r="166" spans="1:52" ht="15.75" thickBot="1" x14ac:dyDescent="0.3">
      <c r="H166" s="77" t="s">
        <v>109</v>
      </c>
      <c r="I166" s="88">
        <f t="shared" si="69"/>
        <v>63</v>
      </c>
      <c r="J166" s="81">
        <f t="shared" si="70"/>
        <v>63</v>
      </c>
      <c r="K166" s="82">
        <f t="shared" si="71"/>
        <v>63</v>
      </c>
      <c r="M166" s="185"/>
      <c r="N166" s="185"/>
      <c r="O166" s="185"/>
      <c r="P166" s="51"/>
      <c r="Q166" s="51"/>
      <c r="R166" s="51"/>
      <c r="S166" s="51"/>
      <c r="T166" s="51"/>
      <c r="U166" s="51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185"/>
      <c r="AK166" s="185"/>
      <c r="AL166" s="185"/>
      <c r="AM166" s="185"/>
      <c r="AN166" s="185"/>
      <c r="AO166" s="185"/>
      <c r="AP166" s="185"/>
      <c r="AQ166" s="185"/>
      <c r="AR166" s="185"/>
      <c r="AS166" s="185"/>
      <c r="AT166" s="185"/>
      <c r="AU166" s="185"/>
      <c r="AV166" s="185"/>
      <c r="AW166" s="185"/>
      <c r="AX166" s="185"/>
      <c r="AY166" s="185"/>
      <c r="AZ166" s="185"/>
    </row>
    <row r="167" spans="1:52" ht="16.5" thickTop="1" thickBot="1" x14ac:dyDescent="0.3"/>
    <row r="168" spans="1:52" ht="20.25" thickTop="1" thickBot="1" x14ac:dyDescent="0.3">
      <c r="A168" s="296" t="s">
        <v>123</v>
      </c>
      <c r="B168" s="297"/>
      <c r="C168" s="297"/>
      <c r="D168" s="297"/>
      <c r="E168" s="297"/>
      <c r="F168" s="297"/>
      <c r="G168" s="297"/>
      <c r="H168" s="297"/>
      <c r="I168" s="297"/>
      <c r="J168" s="297"/>
      <c r="K168" s="297"/>
      <c r="L168" s="297"/>
      <c r="M168" s="297"/>
      <c r="N168" s="297"/>
      <c r="O168" s="297"/>
      <c r="P168" s="297"/>
      <c r="Q168" s="297"/>
      <c r="R168" s="297"/>
      <c r="S168" s="297"/>
      <c r="T168" s="297"/>
      <c r="U168" s="298"/>
    </row>
    <row r="169" spans="1:52" ht="16.5" thickTop="1" thickBot="1" x14ac:dyDescent="0.3"/>
    <row r="170" spans="1:52" ht="15.75" customHeight="1" thickTop="1" x14ac:dyDescent="0.25">
      <c r="A170" s="341" t="s">
        <v>124</v>
      </c>
      <c r="B170" s="345" t="s">
        <v>125</v>
      </c>
      <c r="C170" s="346"/>
      <c r="D170" s="346"/>
      <c r="E170" s="346"/>
      <c r="F170" s="347"/>
      <c r="G170" s="443" t="s">
        <v>126</v>
      </c>
      <c r="H170" s="443"/>
      <c r="I170" s="360" t="s">
        <v>167</v>
      </c>
      <c r="J170" s="403"/>
      <c r="K170" s="363" t="s">
        <v>127</v>
      </c>
      <c r="L170" s="363" t="s">
        <v>131</v>
      </c>
      <c r="M170" s="360" t="s">
        <v>128</v>
      </c>
      <c r="N170" s="403"/>
      <c r="O170" s="435" t="s">
        <v>129</v>
      </c>
      <c r="P170" s="439" t="s">
        <v>130</v>
      </c>
      <c r="Q170" s="259"/>
      <c r="R170" s="406" t="s">
        <v>176</v>
      </c>
      <c r="S170" s="403"/>
      <c r="T170" s="354" t="s">
        <v>177</v>
      </c>
      <c r="U170" s="355"/>
    </row>
    <row r="171" spans="1:52" ht="15.75" customHeight="1" x14ac:dyDescent="0.25">
      <c r="A171" s="342"/>
      <c r="B171" s="348"/>
      <c r="C171" s="349"/>
      <c r="D171" s="349"/>
      <c r="E171" s="349"/>
      <c r="F171" s="350"/>
      <c r="G171" s="444"/>
      <c r="H171" s="444"/>
      <c r="I171" s="361"/>
      <c r="J171" s="404"/>
      <c r="K171" s="364"/>
      <c r="L171" s="364"/>
      <c r="M171" s="361"/>
      <c r="N171" s="404"/>
      <c r="O171" s="436"/>
      <c r="P171" s="440"/>
      <c r="Q171" s="259"/>
      <c r="R171" s="407"/>
      <c r="S171" s="404"/>
      <c r="T171" s="356"/>
      <c r="U171" s="357"/>
    </row>
    <row r="172" spans="1:52" ht="15" customHeight="1" x14ac:dyDescent="0.25">
      <c r="A172" s="343"/>
      <c r="B172" s="348"/>
      <c r="C172" s="349"/>
      <c r="D172" s="349"/>
      <c r="E172" s="349"/>
      <c r="F172" s="350"/>
      <c r="G172" s="445"/>
      <c r="H172" s="445"/>
      <c r="I172" s="361"/>
      <c r="J172" s="404"/>
      <c r="K172" s="365"/>
      <c r="L172" s="365"/>
      <c r="M172" s="361"/>
      <c r="N172" s="404"/>
      <c r="O172" s="437"/>
      <c r="P172" s="441"/>
      <c r="Q172" s="259"/>
      <c r="R172" s="407"/>
      <c r="S172" s="404"/>
      <c r="T172" s="356"/>
      <c r="U172" s="357"/>
    </row>
    <row r="173" spans="1:52" ht="15.75" thickBot="1" x14ac:dyDescent="0.3">
      <c r="A173" s="344"/>
      <c r="B173" s="351"/>
      <c r="C173" s="352"/>
      <c r="D173" s="352"/>
      <c r="E173" s="352"/>
      <c r="F173" s="353"/>
      <c r="G173" s="446"/>
      <c r="H173" s="446"/>
      <c r="I173" s="362"/>
      <c r="J173" s="405"/>
      <c r="K173" s="366"/>
      <c r="L173" s="366"/>
      <c r="M173" s="362"/>
      <c r="N173" s="405"/>
      <c r="O173" s="438"/>
      <c r="P173" s="442"/>
      <c r="Q173" s="259"/>
      <c r="R173" s="260" t="str">
        <f>AC1</f>
        <v>Uso normal</v>
      </c>
      <c r="S173" s="261" t="str">
        <f>AC2</f>
        <v>Standby</v>
      </c>
      <c r="T173" s="358"/>
      <c r="U173" s="359"/>
    </row>
    <row r="174" spans="1:52" x14ac:dyDescent="0.25">
      <c r="A174" s="122" t="s">
        <v>132</v>
      </c>
      <c r="B174" s="331" t="s">
        <v>278</v>
      </c>
      <c r="C174" s="332"/>
      <c r="D174" s="332"/>
      <c r="E174" s="332"/>
      <c r="F174" s="333"/>
      <c r="G174" s="331" t="s">
        <v>280</v>
      </c>
      <c r="H174" s="333"/>
      <c r="I174" s="331">
        <v>1</v>
      </c>
      <c r="J174" s="333"/>
      <c r="K174" s="155">
        <v>9000</v>
      </c>
      <c r="L174" s="155">
        <v>0</v>
      </c>
      <c r="M174" s="367" t="s">
        <v>152</v>
      </c>
      <c r="N174" s="368"/>
      <c r="O174" s="155" t="s">
        <v>70</v>
      </c>
      <c r="P174" s="156">
        <v>30</v>
      </c>
      <c r="R174" s="99">
        <f t="shared" ref="R174:R193" si="72">IF(O174=$X$2,I174*((K174*P174/100+L174*(100-P174)/100)),IF(O174=$X$1,0,"-"))</f>
        <v>2700</v>
      </c>
      <c r="S174" s="96">
        <f t="shared" ref="S174:S193" si="73">IF(O174=$X$2,I174*L174,IF(O174=$X$1,0,"-"))</f>
        <v>0</v>
      </c>
      <c r="T174" s="334">
        <f t="shared" ref="T174:T193" si="74">IF(O174=$X$2,0,IF(O174=$X$1,I174*(K174+L174)*P174/100,"-"))</f>
        <v>0</v>
      </c>
      <c r="U174" s="335"/>
    </row>
    <row r="175" spans="1:52" x14ac:dyDescent="0.25">
      <c r="A175" s="118" t="s">
        <v>133</v>
      </c>
      <c r="B175" s="310" t="s">
        <v>279</v>
      </c>
      <c r="C175" s="311"/>
      <c r="D175" s="311"/>
      <c r="E175" s="311"/>
      <c r="F175" s="312"/>
      <c r="G175" s="310" t="s">
        <v>280</v>
      </c>
      <c r="H175" s="312"/>
      <c r="I175" s="310">
        <v>1</v>
      </c>
      <c r="J175" s="312"/>
      <c r="K175" s="157">
        <v>9000</v>
      </c>
      <c r="L175" s="157">
        <v>0</v>
      </c>
      <c r="M175" s="310" t="s">
        <v>152</v>
      </c>
      <c r="N175" s="312"/>
      <c r="O175" s="155" t="s">
        <v>70</v>
      </c>
      <c r="P175" s="156">
        <v>30</v>
      </c>
      <c r="R175" s="118">
        <f t="shared" si="72"/>
        <v>2700</v>
      </c>
      <c r="S175" s="97">
        <f t="shared" si="73"/>
        <v>0</v>
      </c>
      <c r="T175" s="285">
        <f t="shared" si="74"/>
        <v>0</v>
      </c>
      <c r="U175" s="286"/>
    </row>
    <row r="176" spans="1:52" x14ac:dyDescent="0.25">
      <c r="A176" s="118" t="s">
        <v>134</v>
      </c>
      <c r="B176" s="310" t="s">
        <v>292</v>
      </c>
      <c r="C176" s="311"/>
      <c r="D176" s="311"/>
      <c r="E176" s="311"/>
      <c r="F176" s="312"/>
      <c r="G176" s="310" t="s">
        <v>280</v>
      </c>
      <c r="H176" s="312"/>
      <c r="I176" s="310">
        <v>1</v>
      </c>
      <c r="J176" s="312"/>
      <c r="K176" s="157">
        <v>9000</v>
      </c>
      <c r="L176" s="157">
        <v>0</v>
      </c>
      <c r="M176" s="310" t="s">
        <v>152</v>
      </c>
      <c r="N176" s="312"/>
      <c r="O176" s="155" t="s">
        <v>70</v>
      </c>
      <c r="P176" s="156">
        <v>30</v>
      </c>
      <c r="R176" s="118">
        <f t="shared" si="72"/>
        <v>2700</v>
      </c>
      <c r="S176" s="97">
        <f t="shared" si="73"/>
        <v>0</v>
      </c>
      <c r="T176" s="285">
        <f t="shared" si="74"/>
        <v>0</v>
      </c>
      <c r="U176" s="286"/>
    </row>
    <row r="177" spans="1:21" x14ac:dyDescent="0.25">
      <c r="A177" s="118" t="s">
        <v>135</v>
      </c>
      <c r="B177" s="310" t="s">
        <v>335</v>
      </c>
      <c r="C177" s="311"/>
      <c r="D177" s="311"/>
      <c r="E177" s="311"/>
      <c r="F177" s="312"/>
      <c r="G177" s="310" t="s">
        <v>336</v>
      </c>
      <c r="H177" s="312"/>
      <c r="I177" s="310">
        <v>20</v>
      </c>
      <c r="J177" s="312"/>
      <c r="K177" s="157">
        <v>120</v>
      </c>
      <c r="L177" s="157">
        <v>0</v>
      </c>
      <c r="M177" s="310" t="s">
        <v>152</v>
      </c>
      <c r="N177" s="312"/>
      <c r="O177" s="155" t="s">
        <v>70</v>
      </c>
      <c r="P177" s="156">
        <v>100</v>
      </c>
      <c r="R177" s="118">
        <f t="shared" si="72"/>
        <v>2400</v>
      </c>
      <c r="S177" s="97">
        <f t="shared" si="73"/>
        <v>0</v>
      </c>
      <c r="T177" s="285">
        <f t="shared" si="74"/>
        <v>0</v>
      </c>
      <c r="U177" s="286"/>
    </row>
    <row r="178" spans="1:21" x14ac:dyDescent="0.25">
      <c r="A178" s="118" t="s">
        <v>136</v>
      </c>
      <c r="B178" s="310"/>
      <c r="C178" s="311"/>
      <c r="D178" s="311"/>
      <c r="E178" s="311"/>
      <c r="F178" s="312"/>
      <c r="G178" s="310"/>
      <c r="H178" s="312"/>
      <c r="I178" s="310"/>
      <c r="J178" s="312"/>
      <c r="K178" s="157"/>
      <c r="L178" s="157"/>
      <c r="M178" s="310"/>
      <c r="N178" s="312"/>
      <c r="O178" s="155"/>
      <c r="P178" s="156"/>
      <c r="R178" s="118" t="str">
        <f t="shared" si="72"/>
        <v>-</v>
      </c>
      <c r="S178" s="97" t="str">
        <f t="shared" si="73"/>
        <v>-</v>
      </c>
      <c r="T178" s="285" t="str">
        <f t="shared" si="74"/>
        <v>-</v>
      </c>
      <c r="U178" s="286"/>
    </row>
    <row r="179" spans="1:21" x14ac:dyDescent="0.25">
      <c r="A179" s="118" t="s">
        <v>137</v>
      </c>
      <c r="B179" s="310"/>
      <c r="C179" s="311"/>
      <c r="D179" s="311"/>
      <c r="E179" s="311"/>
      <c r="F179" s="312"/>
      <c r="G179" s="310"/>
      <c r="H179" s="312"/>
      <c r="I179" s="310"/>
      <c r="J179" s="312"/>
      <c r="K179" s="157"/>
      <c r="L179" s="157"/>
      <c r="M179" s="310"/>
      <c r="N179" s="312"/>
      <c r="O179" s="155"/>
      <c r="P179" s="156"/>
      <c r="R179" s="118" t="str">
        <f t="shared" si="72"/>
        <v>-</v>
      </c>
      <c r="S179" s="97" t="str">
        <f t="shared" si="73"/>
        <v>-</v>
      </c>
      <c r="T179" s="285" t="str">
        <f t="shared" si="74"/>
        <v>-</v>
      </c>
      <c r="U179" s="286"/>
    </row>
    <row r="180" spans="1:21" x14ac:dyDescent="0.25">
      <c r="A180" s="118" t="s">
        <v>138</v>
      </c>
      <c r="B180" s="310" t="s">
        <v>282</v>
      </c>
      <c r="C180" s="311"/>
      <c r="D180" s="311"/>
      <c r="E180" s="311"/>
      <c r="F180" s="312"/>
      <c r="G180" s="310" t="s">
        <v>283</v>
      </c>
      <c r="H180" s="312"/>
      <c r="I180" s="310">
        <v>1</v>
      </c>
      <c r="J180" s="312"/>
      <c r="K180" s="157">
        <v>50000</v>
      </c>
      <c r="L180" s="157">
        <v>0</v>
      </c>
      <c r="M180" s="310" t="s">
        <v>152</v>
      </c>
      <c r="N180" s="312"/>
      <c r="O180" s="155" t="s">
        <v>70</v>
      </c>
      <c r="P180" s="156">
        <v>30</v>
      </c>
      <c r="R180" s="118">
        <f t="shared" si="72"/>
        <v>15000</v>
      </c>
      <c r="S180" s="97">
        <f t="shared" si="73"/>
        <v>0</v>
      </c>
      <c r="T180" s="285">
        <f t="shared" si="74"/>
        <v>0</v>
      </c>
      <c r="U180" s="286"/>
    </row>
    <row r="181" spans="1:21" x14ac:dyDescent="0.25">
      <c r="A181" s="118" t="s">
        <v>139</v>
      </c>
      <c r="B181" s="310"/>
      <c r="C181" s="311"/>
      <c r="D181" s="311"/>
      <c r="E181" s="311"/>
      <c r="F181" s="312"/>
      <c r="G181" s="310"/>
      <c r="H181" s="312"/>
      <c r="I181" s="310"/>
      <c r="J181" s="312"/>
      <c r="K181" s="157"/>
      <c r="L181" s="157"/>
      <c r="M181" s="310"/>
      <c r="N181" s="312"/>
      <c r="O181" s="155"/>
      <c r="P181" s="156"/>
      <c r="R181" s="118" t="str">
        <f t="shared" si="72"/>
        <v>-</v>
      </c>
      <c r="S181" s="97" t="str">
        <f t="shared" si="73"/>
        <v>-</v>
      </c>
      <c r="T181" s="285" t="str">
        <f t="shared" si="74"/>
        <v>-</v>
      </c>
      <c r="U181" s="286"/>
    </row>
    <row r="182" spans="1:21" x14ac:dyDescent="0.25">
      <c r="A182" s="118" t="s">
        <v>140</v>
      </c>
      <c r="B182" s="310"/>
      <c r="C182" s="311"/>
      <c r="D182" s="311"/>
      <c r="E182" s="311"/>
      <c r="F182" s="312"/>
      <c r="G182" s="310"/>
      <c r="H182" s="312"/>
      <c r="I182" s="310"/>
      <c r="J182" s="312"/>
      <c r="K182" s="157"/>
      <c r="L182" s="157"/>
      <c r="M182" s="310"/>
      <c r="N182" s="312"/>
      <c r="O182" s="155"/>
      <c r="P182" s="156"/>
      <c r="R182" s="118" t="str">
        <f t="shared" si="72"/>
        <v>-</v>
      </c>
      <c r="S182" s="97" t="str">
        <f t="shared" si="73"/>
        <v>-</v>
      </c>
      <c r="T182" s="285" t="str">
        <f t="shared" si="74"/>
        <v>-</v>
      </c>
      <c r="U182" s="286"/>
    </row>
    <row r="183" spans="1:21" x14ac:dyDescent="0.25">
      <c r="A183" s="118" t="s">
        <v>141</v>
      </c>
      <c r="B183" s="310"/>
      <c r="C183" s="311"/>
      <c r="D183" s="311"/>
      <c r="E183" s="311"/>
      <c r="F183" s="312"/>
      <c r="G183" s="310"/>
      <c r="H183" s="312"/>
      <c r="I183" s="310"/>
      <c r="J183" s="312"/>
      <c r="K183" s="157"/>
      <c r="L183" s="157"/>
      <c r="M183" s="310"/>
      <c r="N183" s="312"/>
      <c r="O183" s="155"/>
      <c r="P183" s="156"/>
      <c r="R183" s="118" t="str">
        <f t="shared" si="72"/>
        <v>-</v>
      </c>
      <c r="S183" s="97" t="str">
        <f t="shared" si="73"/>
        <v>-</v>
      </c>
      <c r="T183" s="285" t="str">
        <f t="shared" si="74"/>
        <v>-</v>
      </c>
      <c r="U183" s="286"/>
    </row>
    <row r="184" spans="1:21" x14ac:dyDescent="0.25">
      <c r="A184" s="118" t="s">
        <v>142</v>
      </c>
      <c r="B184" s="310" t="s">
        <v>284</v>
      </c>
      <c r="C184" s="311"/>
      <c r="D184" s="311"/>
      <c r="E184" s="311"/>
      <c r="F184" s="312"/>
      <c r="G184" s="310" t="s">
        <v>285</v>
      </c>
      <c r="H184" s="312"/>
      <c r="I184" s="310">
        <v>1</v>
      </c>
      <c r="J184" s="312"/>
      <c r="K184" s="157">
        <v>70</v>
      </c>
      <c r="L184" s="157">
        <v>0</v>
      </c>
      <c r="M184" s="310" t="s">
        <v>152</v>
      </c>
      <c r="N184" s="312"/>
      <c r="O184" s="155" t="s">
        <v>69</v>
      </c>
      <c r="P184" s="156">
        <v>100</v>
      </c>
      <c r="R184" s="118">
        <f t="shared" si="72"/>
        <v>0</v>
      </c>
      <c r="S184" s="97">
        <f t="shared" si="73"/>
        <v>0</v>
      </c>
      <c r="T184" s="285">
        <f t="shared" si="74"/>
        <v>70</v>
      </c>
      <c r="U184" s="286"/>
    </row>
    <row r="185" spans="1:21" x14ac:dyDescent="0.25">
      <c r="A185" s="118" t="s">
        <v>143</v>
      </c>
      <c r="B185" s="310" t="s">
        <v>286</v>
      </c>
      <c r="C185" s="311"/>
      <c r="D185" s="311"/>
      <c r="E185" s="311"/>
      <c r="F185" s="312"/>
      <c r="G185" s="310" t="s">
        <v>287</v>
      </c>
      <c r="H185" s="312"/>
      <c r="I185" s="310">
        <v>1</v>
      </c>
      <c r="J185" s="312"/>
      <c r="K185" s="157">
        <v>231.09</v>
      </c>
      <c r="L185" s="157">
        <v>8</v>
      </c>
      <c r="M185" s="310" t="s">
        <v>154</v>
      </c>
      <c r="N185" s="312"/>
      <c r="O185" s="155" t="s">
        <v>70</v>
      </c>
      <c r="P185" s="156">
        <v>30</v>
      </c>
      <c r="R185" s="118">
        <f t="shared" si="72"/>
        <v>74.926999999999992</v>
      </c>
      <c r="S185" s="97">
        <f t="shared" si="73"/>
        <v>8</v>
      </c>
      <c r="T185" s="285">
        <f t="shared" si="74"/>
        <v>0</v>
      </c>
      <c r="U185" s="286"/>
    </row>
    <row r="186" spans="1:21" x14ac:dyDescent="0.25">
      <c r="A186" s="118" t="s">
        <v>144</v>
      </c>
      <c r="B186" s="310" t="s">
        <v>288</v>
      </c>
      <c r="C186" s="311"/>
      <c r="D186" s="311"/>
      <c r="E186" s="311"/>
      <c r="F186" s="312"/>
      <c r="G186" s="310" t="s">
        <v>291</v>
      </c>
      <c r="H186" s="312"/>
      <c r="I186" s="310">
        <v>6</v>
      </c>
      <c r="J186" s="312"/>
      <c r="K186" s="157">
        <v>37</v>
      </c>
      <c r="L186" s="157">
        <v>0</v>
      </c>
      <c r="M186" s="310" t="s">
        <v>152</v>
      </c>
      <c r="N186" s="312"/>
      <c r="O186" s="155" t="s">
        <v>70</v>
      </c>
      <c r="P186" s="156">
        <v>30</v>
      </c>
      <c r="R186" s="118">
        <f t="shared" si="72"/>
        <v>66.599999999999994</v>
      </c>
      <c r="S186" s="97">
        <f t="shared" si="73"/>
        <v>0</v>
      </c>
      <c r="T186" s="285">
        <f t="shared" si="74"/>
        <v>0</v>
      </c>
      <c r="U186" s="286"/>
    </row>
    <row r="187" spans="1:21" x14ac:dyDescent="0.25">
      <c r="A187" s="118" t="s">
        <v>145</v>
      </c>
      <c r="B187" s="310" t="s">
        <v>289</v>
      </c>
      <c r="C187" s="311"/>
      <c r="D187" s="311"/>
      <c r="E187" s="311"/>
      <c r="F187" s="312"/>
      <c r="G187" s="310" t="s">
        <v>291</v>
      </c>
      <c r="H187" s="312"/>
      <c r="I187" s="310">
        <v>6</v>
      </c>
      <c r="J187" s="312"/>
      <c r="K187" s="157">
        <v>37</v>
      </c>
      <c r="L187" s="157">
        <v>0</v>
      </c>
      <c r="M187" s="310" t="s">
        <v>152</v>
      </c>
      <c r="N187" s="312"/>
      <c r="O187" s="155" t="s">
        <v>70</v>
      </c>
      <c r="P187" s="156">
        <v>30</v>
      </c>
      <c r="R187" s="118">
        <f t="shared" si="72"/>
        <v>66.599999999999994</v>
      </c>
      <c r="S187" s="97">
        <f t="shared" si="73"/>
        <v>0</v>
      </c>
      <c r="T187" s="285">
        <f t="shared" si="74"/>
        <v>0</v>
      </c>
      <c r="U187" s="286"/>
    </row>
    <row r="188" spans="1:21" x14ac:dyDescent="0.25">
      <c r="A188" s="118" t="s">
        <v>146</v>
      </c>
      <c r="B188" s="310" t="s">
        <v>290</v>
      </c>
      <c r="C188" s="311"/>
      <c r="D188" s="311"/>
      <c r="E188" s="311"/>
      <c r="F188" s="312"/>
      <c r="G188" s="310" t="s">
        <v>291</v>
      </c>
      <c r="H188" s="312"/>
      <c r="I188" s="310">
        <v>6</v>
      </c>
      <c r="J188" s="312"/>
      <c r="K188" s="157">
        <v>37</v>
      </c>
      <c r="L188" s="157">
        <v>0</v>
      </c>
      <c r="M188" s="310" t="s">
        <v>152</v>
      </c>
      <c r="N188" s="312"/>
      <c r="O188" s="155" t="s">
        <v>70</v>
      </c>
      <c r="P188" s="156">
        <v>30</v>
      </c>
      <c r="R188" s="118">
        <f t="shared" si="72"/>
        <v>66.599999999999994</v>
      </c>
      <c r="S188" s="97">
        <f t="shared" si="73"/>
        <v>0</v>
      </c>
      <c r="T188" s="285">
        <f t="shared" si="74"/>
        <v>0</v>
      </c>
      <c r="U188" s="286"/>
    </row>
    <row r="189" spans="1:21" x14ac:dyDescent="0.25">
      <c r="A189" s="118" t="s">
        <v>147</v>
      </c>
      <c r="B189" s="310" t="s">
        <v>329</v>
      </c>
      <c r="C189" s="311"/>
      <c r="D189" s="311"/>
      <c r="E189" s="311"/>
      <c r="F189" s="312"/>
      <c r="G189" s="310" t="s">
        <v>328</v>
      </c>
      <c r="H189" s="312"/>
      <c r="I189" s="310">
        <v>1</v>
      </c>
      <c r="J189" s="312"/>
      <c r="K189" s="157">
        <v>3800</v>
      </c>
      <c r="L189" s="157">
        <v>0</v>
      </c>
      <c r="M189" s="310" t="s">
        <v>152</v>
      </c>
      <c r="N189" s="312"/>
      <c r="O189" s="155" t="s">
        <v>70</v>
      </c>
      <c r="P189" s="156">
        <v>30</v>
      </c>
      <c r="R189" s="118">
        <f t="shared" si="72"/>
        <v>1140</v>
      </c>
      <c r="S189" s="97">
        <f t="shared" si="73"/>
        <v>0</v>
      </c>
      <c r="T189" s="285">
        <f t="shared" si="74"/>
        <v>0</v>
      </c>
      <c r="U189" s="286"/>
    </row>
    <row r="190" spans="1:21" x14ac:dyDescent="0.25">
      <c r="A190" s="118" t="s">
        <v>148</v>
      </c>
      <c r="B190" s="310" t="s">
        <v>332</v>
      </c>
      <c r="C190" s="311"/>
      <c r="D190" s="311"/>
      <c r="E190" s="311"/>
      <c r="F190" s="312"/>
      <c r="G190" s="310" t="s">
        <v>328</v>
      </c>
      <c r="H190" s="312"/>
      <c r="I190" s="310">
        <v>2</v>
      </c>
      <c r="J190" s="312"/>
      <c r="K190" s="157">
        <v>3000</v>
      </c>
      <c r="L190" s="157">
        <v>0</v>
      </c>
      <c r="M190" s="310" t="s">
        <v>152</v>
      </c>
      <c r="N190" s="312"/>
      <c r="O190" s="155" t="s">
        <v>70</v>
      </c>
      <c r="P190" s="156">
        <v>60</v>
      </c>
      <c r="R190" s="118">
        <f t="shared" si="72"/>
        <v>3600</v>
      </c>
      <c r="S190" s="97">
        <f t="shared" si="73"/>
        <v>0</v>
      </c>
      <c r="T190" s="285">
        <f t="shared" si="74"/>
        <v>0</v>
      </c>
      <c r="U190" s="286"/>
    </row>
    <row r="191" spans="1:21" x14ac:dyDescent="0.25">
      <c r="A191" s="118" t="s">
        <v>149</v>
      </c>
      <c r="B191" s="310"/>
      <c r="C191" s="311"/>
      <c r="D191" s="311"/>
      <c r="E191" s="311"/>
      <c r="F191" s="312"/>
      <c r="G191" s="310"/>
      <c r="H191" s="312"/>
      <c r="I191" s="310"/>
      <c r="J191" s="312"/>
      <c r="K191" s="157"/>
      <c r="L191" s="157"/>
      <c r="M191" s="310"/>
      <c r="N191" s="312"/>
      <c r="O191" s="155"/>
      <c r="P191" s="156"/>
      <c r="R191" s="118" t="str">
        <f t="shared" si="72"/>
        <v>-</v>
      </c>
      <c r="S191" s="97" t="str">
        <f t="shared" si="73"/>
        <v>-</v>
      </c>
      <c r="T191" s="285" t="str">
        <f t="shared" si="74"/>
        <v>-</v>
      </c>
      <c r="U191" s="286"/>
    </row>
    <row r="192" spans="1:21" x14ac:dyDescent="0.25">
      <c r="A192" s="118" t="s">
        <v>150</v>
      </c>
      <c r="B192" s="310"/>
      <c r="C192" s="311"/>
      <c r="D192" s="311"/>
      <c r="E192" s="311"/>
      <c r="F192" s="312"/>
      <c r="G192" s="310"/>
      <c r="H192" s="312"/>
      <c r="I192" s="310"/>
      <c r="J192" s="312"/>
      <c r="K192" s="157"/>
      <c r="L192" s="157"/>
      <c r="M192" s="310"/>
      <c r="N192" s="312"/>
      <c r="O192" s="155"/>
      <c r="P192" s="156"/>
      <c r="R192" s="118" t="str">
        <f t="shared" si="72"/>
        <v>-</v>
      </c>
      <c r="S192" s="97" t="str">
        <f t="shared" si="73"/>
        <v>-</v>
      </c>
      <c r="T192" s="285" t="str">
        <f t="shared" si="74"/>
        <v>-</v>
      </c>
      <c r="U192" s="286"/>
    </row>
    <row r="193" spans="1:45" ht="15.75" thickBot="1" x14ac:dyDescent="0.3">
      <c r="A193" s="119" t="s">
        <v>151</v>
      </c>
      <c r="B193" s="320"/>
      <c r="C193" s="321"/>
      <c r="D193" s="321"/>
      <c r="E193" s="321"/>
      <c r="F193" s="322"/>
      <c r="G193" s="320"/>
      <c r="H193" s="322"/>
      <c r="I193" s="320"/>
      <c r="J193" s="322"/>
      <c r="K193" s="158"/>
      <c r="L193" s="158"/>
      <c r="M193" s="320"/>
      <c r="N193" s="322"/>
      <c r="O193" s="158"/>
      <c r="P193" s="159"/>
      <c r="R193" s="119" t="str">
        <f t="shared" si="72"/>
        <v>-</v>
      </c>
      <c r="S193" s="98" t="str">
        <f t="shared" si="73"/>
        <v>-</v>
      </c>
      <c r="T193" s="323" t="str">
        <f t="shared" si="74"/>
        <v>-</v>
      </c>
      <c r="U193" s="324"/>
    </row>
    <row r="194" spans="1:45" ht="16.5" thickTop="1" thickBot="1" x14ac:dyDescent="0.3"/>
    <row r="195" spans="1:45" ht="15.75" thickTop="1" x14ac:dyDescent="0.25">
      <c r="A195" s="315" t="s">
        <v>162</v>
      </c>
      <c r="B195" s="316"/>
      <c r="C195" s="316"/>
      <c r="D195" s="316"/>
      <c r="E195" s="316"/>
      <c r="F195" s="316"/>
      <c r="G195" s="316"/>
      <c r="H195" s="316"/>
      <c r="I195" s="316"/>
      <c r="J195" s="316"/>
      <c r="K195" s="316"/>
      <c r="L195" s="316"/>
      <c r="M195" s="316"/>
      <c r="N195" s="316"/>
      <c r="O195" s="316"/>
      <c r="P195" s="316"/>
      <c r="Q195" s="316"/>
      <c r="R195" s="316"/>
      <c r="S195" s="316"/>
      <c r="T195" s="316"/>
      <c r="U195" s="317"/>
      <c r="X195" s="315" t="s">
        <v>171</v>
      </c>
      <c r="Y195" s="316"/>
      <c r="Z195" s="316"/>
      <c r="AA195" s="316"/>
      <c r="AB195" s="316"/>
      <c r="AC195" s="316"/>
      <c r="AD195" s="316"/>
      <c r="AE195" s="316"/>
      <c r="AF195" s="316"/>
      <c r="AG195" s="316"/>
      <c r="AH195" s="316"/>
      <c r="AI195" s="316"/>
      <c r="AJ195" s="316"/>
      <c r="AK195" s="316"/>
      <c r="AL195" s="316"/>
      <c r="AM195" s="316"/>
      <c r="AN195" s="316"/>
      <c r="AO195" s="316"/>
      <c r="AP195" s="316"/>
      <c r="AQ195" s="316"/>
      <c r="AR195" s="316"/>
      <c r="AS195" s="459" t="s">
        <v>174</v>
      </c>
    </row>
    <row r="196" spans="1:45" ht="15.75" thickBot="1" x14ac:dyDescent="0.3">
      <c r="A196" s="122"/>
      <c r="B196" s="97" t="s">
        <v>132</v>
      </c>
      <c r="C196" s="97" t="s">
        <v>133</v>
      </c>
      <c r="D196" s="97" t="s">
        <v>134</v>
      </c>
      <c r="E196" s="97" t="s">
        <v>135</v>
      </c>
      <c r="F196" s="97" t="s">
        <v>136</v>
      </c>
      <c r="G196" s="97" t="s">
        <v>137</v>
      </c>
      <c r="H196" s="97" t="s">
        <v>138</v>
      </c>
      <c r="I196" s="97" t="s">
        <v>139</v>
      </c>
      <c r="J196" s="97" t="s">
        <v>140</v>
      </c>
      <c r="K196" s="97" t="s">
        <v>141</v>
      </c>
      <c r="L196" s="97" t="s">
        <v>142</v>
      </c>
      <c r="M196" s="97" t="s">
        <v>143</v>
      </c>
      <c r="N196" s="97" t="s">
        <v>144</v>
      </c>
      <c r="O196" s="97" t="s">
        <v>145</v>
      </c>
      <c r="P196" s="97" t="s">
        <v>146</v>
      </c>
      <c r="Q196" s="97" t="s">
        <v>147</v>
      </c>
      <c r="R196" s="97" t="s">
        <v>148</v>
      </c>
      <c r="S196" s="97" t="s">
        <v>149</v>
      </c>
      <c r="T196" s="97" t="s">
        <v>150</v>
      </c>
      <c r="U196" s="92" t="s">
        <v>151</v>
      </c>
      <c r="X196" s="106"/>
      <c r="Y196" s="107" t="s">
        <v>132</v>
      </c>
      <c r="Z196" s="107" t="s">
        <v>133</v>
      </c>
      <c r="AA196" s="107" t="s">
        <v>134</v>
      </c>
      <c r="AB196" s="107" t="s">
        <v>135</v>
      </c>
      <c r="AC196" s="107" t="s">
        <v>136</v>
      </c>
      <c r="AD196" s="107" t="s">
        <v>137</v>
      </c>
      <c r="AE196" s="107" t="s">
        <v>138</v>
      </c>
      <c r="AF196" s="107" t="s">
        <v>139</v>
      </c>
      <c r="AG196" s="107" t="s">
        <v>140</v>
      </c>
      <c r="AH196" s="107" t="s">
        <v>141</v>
      </c>
      <c r="AI196" s="107" t="s">
        <v>142</v>
      </c>
      <c r="AJ196" s="107" t="s">
        <v>143</v>
      </c>
      <c r="AK196" s="107" t="s">
        <v>144</v>
      </c>
      <c r="AL196" s="107" t="s">
        <v>145</v>
      </c>
      <c r="AM196" s="107" t="s">
        <v>146</v>
      </c>
      <c r="AN196" s="107" t="s">
        <v>147</v>
      </c>
      <c r="AO196" s="107" t="s">
        <v>148</v>
      </c>
      <c r="AP196" s="107" t="s">
        <v>149</v>
      </c>
      <c r="AQ196" s="107" t="s">
        <v>150</v>
      </c>
      <c r="AR196" s="108" t="s">
        <v>151</v>
      </c>
      <c r="AS196" s="460"/>
    </row>
    <row r="197" spans="1:45" x14ac:dyDescent="0.25">
      <c r="A197" s="75" t="s">
        <v>86</v>
      </c>
      <c r="B197" s="160" t="s">
        <v>170</v>
      </c>
      <c r="C197" s="160" t="s">
        <v>170</v>
      </c>
      <c r="D197" s="160" t="s">
        <v>170</v>
      </c>
      <c r="E197" s="160" t="s">
        <v>170</v>
      </c>
      <c r="F197" s="160" t="s">
        <v>170</v>
      </c>
      <c r="G197" s="160" t="s">
        <v>170</v>
      </c>
      <c r="H197" s="160" t="s">
        <v>170</v>
      </c>
      <c r="I197" s="160" t="s">
        <v>170</v>
      </c>
      <c r="J197" s="160"/>
      <c r="K197" s="160" t="s">
        <v>170</v>
      </c>
      <c r="L197" s="160"/>
      <c r="M197" s="160" t="s">
        <v>169</v>
      </c>
      <c r="N197" s="160" t="s">
        <v>170</v>
      </c>
      <c r="O197" s="160" t="s">
        <v>170</v>
      </c>
      <c r="P197" s="160" t="s">
        <v>170</v>
      </c>
      <c r="Q197" s="160" t="s">
        <v>170</v>
      </c>
      <c r="R197" s="160" t="s">
        <v>170</v>
      </c>
      <c r="S197" s="160"/>
      <c r="T197" s="160"/>
      <c r="U197" s="161"/>
      <c r="X197" s="103" t="s">
        <v>86</v>
      </c>
      <c r="Y197" s="104">
        <f t="shared" ref="Y197:Y220" si="75">IF(B197=$AC$1,$R$174,IF(B197=$AC$2,$S$174,IF(B197=$AC$3,0,"-")))</f>
        <v>0</v>
      </c>
      <c r="Z197" s="104">
        <f t="shared" ref="Z197:Z220" si="76">IF(C197=$AC$1,$R$175,IF(C197=$AC$2,$S$175,IF(C197=$AC$3,0,"-")))</f>
        <v>0</v>
      </c>
      <c r="AA197" s="104">
        <f t="shared" ref="AA197:AA220" si="77">IF(D197=$AC$1,$R$176,IF(D197=$AC$2,$S$176,IF(D197=$AC$3,0,"-")))</f>
        <v>0</v>
      </c>
      <c r="AB197" s="104">
        <f t="shared" ref="AB197:AB220" si="78">IF(E197=$AC$1,$R$177,IF(E197=$AC$2,$S$177,IF(E197=$AC$3,0,"-")))</f>
        <v>0</v>
      </c>
      <c r="AC197" s="104">
        <f t="shared" ref="AC197:AC220" si="79">IF(F197=$AC$1,$R$178,IF(F197=$AC$2,$S$178,IF(F197=$AC$3,0,"-")))</f>
        <v>0</v>
      </c>
      <c r="AD197" s="104">
        <f t="shared" ref="AD197:AD220" si="80">IF(G197=$AC$1,$R$179,IF(G197=$AC$2,$S$179,IF(G197=$AC$3,0,"-")))</f>
        <v>0</v>
      </c>
      <c r="AE197" s="104">
        <f t="shared" ref="AE197:AE220" si="81">IF(H197=$AC$1,$R$180,IF(H197=$AC$2,$S$180,IF(H197=$AC$3,0,"-")))</f>
        <v>0</v>
      </c>
      <c r="AF197" s="104">
        <f t="shared" ref="AF197:AF220" si="82">IF(I197=$AC$1,$R$181,IF(I197=$AC$2,$S$181,IF(I197=$AC$3,0,"-")))</f>
        <v>0</v>
      </c>
      <c r="AG197" s="104" t="str">
        <f t="shared" ref="AG197:AG220" si="83">IF(J197=$AC$1,$R$182,IF(J197=$AC$2,$S$182,IF(J197=$AC$3,0,"-")))</f>
        <v>-</v>
      </c>
      <c r="AH197" s="104">
        <f t="shared" ref="AH197:AH220" si="84">IF(K197=$AC$1,$R$183,IF(K197=$AC$2,$S$183,IF(K197=$AC$3,0,"-")))</f>
        <v>0</v>
      </c>
      <c r="AI197" s="104" t="str">
        <f t="shared" ref="AI197:AI220" si="85">IF(L197=$AC$1,$R$184,IF(L197=$AC$2,$S$184,IF(L197=$AC$3,0,"-")))</f>
        <v>-</v>
      </c>
      <c r="AJ197" s="104">
        <f t="shared" ref="AJ197:AJ220" si="86">IF(M197=$AC$1,$R$185,IF(M197=$AC$2,$S$185,IF(M197=$AC$3,0,"-")))</f>
        <v>8</v>
      </c>
      <c r="AK197" s="104">
        <f t="shared" ref="AK197:AK220" si="87">IF(N197=$AC$1,$R$186,IF(N197=$AC$2,$S$186,IF(N197=$AC$3,0,"-")))</f>
        <v>0</v>
      </c>
      <c r="AL197" s="104">
        <f t="shared" ref="AL197:AL220" si="88">IF(O197=$AC$1,$R$187,IF(O197=$AC$2,$S$187,IF(O197=$AC$3,0,"-")))</f>
        <v>0</v>
      </c>
      <c r="AM197" s="104">
        <f t="shared" ref="AM197:AM220" si="89">IF(P197=$AC$1,$R$188,IF(P197=$AC$2,$S$188,IF(P197=$AC$3,0,"-")))</f>
        <v>0</v>
      </c>
      <c r="AN197" s="104">
        <f t="shared" ref="AN197:AN220" si="90">IF(Q197=$AC$1,$R$189,IF(Q197=$AC$2,$S$189,IF(Q197=$AC$3,0,"-")))</f>
        <v>0</v>
      </c>
      <c r="AO197" s="104">
        <f t="shared" ref="AO197:AO220" si="91">IF(R197=$AC$1,$R$190,IF(R197=$AC$2,$S$190,IF(R197=$AC$3,0,"-")))</f>
        <v>0</v>
      </c>
      <c r="AP197" s="104" t="str">
        <f t="shared" ref="AP197:AP220" si="92">IF(S197=$AC$1,$R$191,IF(S197=$AC$2,$S$191,IF(S197=$AC$3,0,"-")))</f>
        <v>-</v>
      </c>
      <c r="AQ197" s="104" t="str">
        <f t="shared" ref="AQ197:AQ220" si="93">IF(T197=$AC$1,$R$192,IF(T197=$AC$2,$S$192,IF(T197=$AC$3,0,"-")))</f>
        <v>-</v>
      </c>
      <c r="AR197" s="105" t="str">
        <f t="shared" ref="AR197:AR220" si="94">IF(U197=$AC$1,$R$193,IF(U197=$AC$2,$S$193,IF(U197=$AC$3,0,"-")))</f>
        <v>-</v>
      </c>
      <c r="AS197" s="109">
        <f>SUM(Y197:AR197)</f>
        <v>8</v>
      </c>
    </row>
    <row r="198" spans="1:45" x14ac:dyDescent="0.25">
      <c r="A198" s="75" t="s">
        <v>87</v>
      </c>
      <c r="B198" s="162" t="s">
        <v>170</v>
      </c>
      <c r="C198" s="162" t="s">
        <v>170</v>
      </c>
      <c r="D198" s="162" t="s">
        <v>170</v>
      </c>
      <c r="E198" s="162" t="s">
        <v>170</v>
      </c>
      <c r="F198" s="162" t="s">
        <v>170</v>
      </c>
      <c r="G198" s="162" t="s">
        <v>170</v>
      </c>
      <c r="H198" s="162" t="s">
        <v>170</v>
      </c>
      <c r="I198" s="162" t="s">
        <v>170</v>
      </c>
      <c r="J198" s="160"/>
      <c r="K198" s="160" t="s">
        <v>170</v>
      </c>
      <c r="L198" s="160"/>
      <c r="M198" s="160" t="s">
        <v>169</v>
      </c>
      <c r="N198" s="162" t="s">
        <v>170</v>
      </c>
      <c r="O198" s="162" t="s">
        <v>170</v>
      </c>
      <c r="P198" s="162" t="s">
        <v>170</v>
      </c>
      <c r="Q198" s="162" t="s">
        <v>170</v>
      </c>
      <c r="R198" s="160" t="s">
        <v>170</v>
      </c>
      <c r="S198" s="160"/>
      <c r="T198" s="160"/>
      <c r="U198" s="161"/>
      <c r="X198" s="75" t="s">
        <v>87</v>
      </c>
      <c r="Y198" s="97">
        <f t="shared" si="75"/>
        <v>0</v>
      </c>
      <c r="Z198" s="97">
        <f t="shared" si="76"/>
        <v>0</v>
      </c>
      <c r="AA198" s="97">
        <f t="shared" si="77"/>
        <v>0</v>
      </c>
      <c r="AB198" s="97">
        <f t="shared" si="78"/>
        <v>0</v>
      </c>
      <c r="AC198" s="97">
        <f t="shared" si="79"/>
        <v>0</v>
      </c>
      <c r="AD198" s="97">
        <f t="shared" si="80"/>
        <v>0</v>
      </c>
      <c r="AE198" s="97">
        <f t="shared" si="81"/>
        <v>0</v>
      </c>
      <c r="AF198" s="97">
        <f t="shared" si="82"/>
        <v>0</v>
      </c>
      <c r="AG198" s="97" t="str">
        <f t="shared" si="83"/>
        <v>-</v>
      </c>
      <c r="AH198" s="97">
        <f t="shared" si="84"/>
        <v>0</v>
      </c>
      <c r="AI198" s="97" t="str">
        <f t="shared" si="85"/>
        <v>-</v>
      </c>
      <c r="AJ198" s="97">
        <f t="shared" si="86"/>
        <v>8</v>
      </c>
      <c r="AK198" s="97">
        <f t="shared" si="87"/>
        <v>0</v>
      </c>
      <c r="AL198" s="97">
        <f t="shared" si="88"/>
        <v>0</v>
      </c>
      <c r="AM198" s="97">
        <f t="shared" si="89"/>
        <v>0</v>
      </c>
      <c r="AN198" s="97">
        <f t="shared" si="90"/>
        <v>0</v>
      </c>
      <c r="AO198" s="97">
        <f t="shared" si="91"/>
        <v>0</v>
      </c>
      <c r="AP198" s="97" t="str">
        <f t="shared" si="92"/>
        <v>-</v>
      </c>
      <c r="AQ198" s="97" t="str">
        <f t="shared" si="93"/>
        <v>-</v>
      </c>
      <c r="AR198" s="100" t="str">
        <f t="shared" si="94"/>
        <v>-</v>
      </c>
      <c r="AS198" s="110">
        <f t="shared" ref="AS198:AS220" si="95">SUM(Y198:AR198)</f>
        <v>8</v>
      </c>
    </row>
    <row r="199" spans="1:45" x14ac:dyDescent="0.25">
      <c r="A199" s="75" t="s">
        <v>88</v>
      </c>
      <c r="B199" s="160" t="s">
        <v>170</v>
      </c>
      <c r="C199" s="160" t="s">
        <v>170</v>
      </c>
      <c r="D199" s="160" t="s">
        <v>170</v>
      </c>
      <c r="E199" s="160" t="s">
        <v>170</v>
      </c>
      <c r="F199" s="160" t="s">
        <v>170</v>
      </c>
      <c r="G199" s="160" t="s">
        <v>170</v>
      </c>
      <c r="H199" s="160" t="s">
        <v>170</v>
      </c>
      <c r="I199" s="160" t="s">
        <v>170</v>
      </c>
      <c r="J199" s="160"/>
      <c r="K199" s="160" t="s">
        <v>170</v>
      </c>
      <c r="L199" s="160"/>
      <c r="M199" s="160" t="s">
        <v>169</v>
      </c>
      <c r="N199" s="160" t="s">
        <v>170</v>
      </c>
      <c r="O199" s="160" t="s">
        <v>170</v>
      </c>
      <c r="P199" s="160" t="s">
        <v>170</v>
      </c>
      <c r="Q199" s="160" t="s">
        <v>170</v>
      </c>
      <c r="R199" s="160" t="s">
        <v>170</v>
      </c>
      <c r="S199" s="160"/>
      <c r="T199" s="160"/>
      <c r="U199" s="161"/>
      <c r="X199" s="75" t="s">
        <v>88</v>
      </c>
      <c r="Y199" s="95">
        <f t="shared" si="75"/>
        <v>0</v>
      </c>
      <c r="Z199" s="95">
        <f t="shared" si="76"/>
        <v>0</v>
      </c>
      <c r="AA199" s="95">
        <f t="shared" si="77"/>
        <v>0</v>
      </c>
      <c r="AB199" s="95">
        <f t="shared" si="78"/>
        <v>0</v>
      </c>
      <c r="AC199" s="95">
        <f t="shared" si="79"/>
        <v>0</v>
      </c>
      <c r="AD199" s="95">
        <f t="shared" si="80"/>
        <v>0</v>
      </c>
      <c r="AE199" s="95">
        <f t="shared" si="81"/>
        <v>0</v>
      </c>
      <c r="AF199" s="95">
        <f t="shared" si="82"/>
        <v>0</v>
      </c>
      <c r="AG199" s="95" t="str">
        <f t="shared" si="83"/>
        <v>-</v>
      </c>
      <c r="AH199" s="95">
        <f t="shared" si="84"/>
        <v>0</v>
      </c>
      <c r="AI199" s="95" t="str">
        <f t="shared" si="85"/>
        <v>-</v>
      </c>
      <c r="AJ199" s="95">
        <f t="shared" si="86"/>
        <v>8</v>
      </c>
      <c r="AK199" s="95">
        <f t="shared" si="87"/>
        <v>0</v>
      </c>
      <c r="AL199" s="95">
        <f t="shared" si="88"/>
        <v>0</v>
      </c>
      <c r="AM199" s="95">
        <f t="shared" si="89"/>
        <v>0</v>
      </c>
      <c r="AN199" s="95">
        <f t="shared" si="90"/>
        <v>0</v>
      </c>
      <c r="AO199" s="95">
        <f t="shared" si="91"/>
        <v>0</v>
      </c>
      <c r="AP199" s="95" t="str">
        <f t="shared" si="92"/>
        <v>-</v>
      </c>
      <c r="AQ199" s="95" t="str">
        <f t="shared" si="93"/>
        <v>-</v>
      </c>
      <c r="AR199" s="101" t="str">
        <f t="shared" si="94"/>
        <v>-</v>
      </c>
      <c r="AS199" s="110">
        <f t="shared" si="95"/>
        <v>8</v>
      </c>
    </row>
    <row r="200" spans="1:45" x14ac:dyDescent="0.25">
      <c r="A200" s="75" t="s">
        <v>89</v>
      </c>
      <c r="B200" s="160" t="s">
        <v>170</v>
      </c>
      <c r="C200" s="160" t="s">
        <v>170</v>
      </c>
      <c r="D200" s="160" t="s">
        <v>170</v>
      </c>
      <c r="E200" s="160" t="s">
        <v>170</v>
      </c>
      <c r="F200" s="160" t="s">
        <v>170</v>
      </c>
      <c r="G200" s="160" t="s">
        <v>170</v>
      </c>
      <c r="H200" s="160" t="s">
        <v>170</v>
      </c>
      <c r="I200" s="160" t="s">
        <v>170</v>
      </c>
      <c r="J200" s="160"/>
      <c r="K200" s="160" t="s">
        <v>170</v>
      </c>
      <c r="L200" s="160"/>
      <c r="M200" s="160" t="s">
        <v>169</v>
      </c>
      <c r="N200" s="160" t="s">
        <v>170</v>
      </c>
      <c r="O200" s="160" t="s">
        <v>170</v>
      </c>
      <c r="P200" s="160" t="s">
        <v>170</v>
      </c>
      <c r="Q200" s="160" t="s">
        <v>170</v>
      </c>
      <c r="R200" s="160" t="s">
        <v>170</v>
      </c>
      <c r="S200" s="160"/>
      <c r="T200" s="160"/>
      <c r="U200" s="161"/>
      <c r="X200" s="75" t="s">
        <v>89</v>
      </c>
      <c r="Y200" s="95">
        <f t="shared" si="75"/>
        <v>0</v>
      </c>
      <c r="Z200" s="95">
        <f t="shared" si="76"/>
        <v>0</v>
      </c>
      <c r="AA200" s="95">
        <f t="shared" si="77"/>
        <v>0</v>
      </c>
      <c r="AB200" s="95">
        <f t="shared" si="78"/>
        <v>0</v>
      </c>
      <c r="AC200" s="95">
        <f t="shared" si="79"/>
        <v>0</v>
      </c>
      <c r="AD200" s="95">
        <f t="shared" si="80"/>
        <v>0</v>
      </c>
      <c r="AE200" s="95">
        <f t="shared" si="81"/>
        <v>0</v>
      </c>
      <c r="AF200" s="95">
        <f t="shared" si="82"/>
        <v>0</v>
      </c>
      <c r="AG200" s="95" t="str">
        <f t="shared" si="83"/>
        <v>-</v>
      </c>
      <c r="AH200" s="95">
        <f t="shared" si="84"/>
        <v>0</v>
      </c>
      <c r="AI200" s="95" t="str">
        <f t="shared" si="85"/>
        <v>-</v>
      </c>
      <c r="AJ200" s="95">
        <f t="shared" si="86"/>
        <v>8</v>
      </c>
      <c r="AK200" s="95">
        <f t="shared" si="87"/>
        <v>0</v>
      </c>
      <c r="AL200" s="95">
        <f t="shared" si="88"/>
        <v>0</v>
      </c>
      <c r="AM200" s="95">
        <f t="shared" si="89"/>
        <v>0</v>
      </c>
      <c r="AN200" s="95">
        <f t="shared" si="90"/>
        <v>0</v>
      </c>
      <c r="AO200" s="95">
        <f t="shared" si="91"/>
        <v>0</v>
      </c>
      <c r="AP200" s="95" t="str">
        <f t="shared" si="92"/>
        <v>-</v>
      </c>
      <c r="AQ200" s="95" t="str">
        <f t="shared" si="93"/>
        <v>-</v>
      </c>
      <c r="AR200" s="101" t="str">
        <f t="shared" si="94"/>
        <v>-</v>
      </c>
      <c r="AS200" s="110">
        <f t="shared" si="95"/>
        <v>8</v>
      </c>
    </row>
    <row r="201" spans="1:45" x14ac:dyDescent="0.25">
      <c r="A201" s="75" t="s">
        <v>90</v>
      </c>
      <c r="B201" s="160" t="s">
        <v>170</v>
      </c>
      <c r="C201" s="160" t="s">
        <v>170</v>
      </c>
      <c r="D201" s="160" t="s">
        <v>170</v>
      </c>
      <c r="E201" s="160" t="s">
        <v>170</v>
      </c>
      <c r="F201" s="160" t="s">
        <v>170</v>
      </c>
      <c r="G201" s="160" t="s">
        <v>170</v>
      </c>
      <c r="H201" s="160" t="s">
        <v>170</v>
      </c>
      <c r="I201" s="160" t="s">
        <v>170</v>
      </c>
      <c r="J201" s="160"/>
      <c r="K201" s="160" t="s">
        <v>170</v>
      </c>
      <c r="L201" s="160"/>
      <c r="M201" s="160" t="s">
        <v>169</v>
      </c>
      <c r="N201" s="160" t="s">
        <v>170</v>
      </c>
      <c r="O201" s="160" t="s">
        <v>170</v>
      </c>
      <c r="P201" s="160" t="s">
        <v>170</v>
      </c>
      <c r="Q201" s="160" t="s">
        <v>170</v>
      </c>
      <c r="R201" s="160" t="s">
        <v>170</v>
      </c>
      <c r="S201" s="160"/>
      <c r="T201" s="160"/>
      <c r="U201" s="161"/>
      <c r="X201" s="75" t="s">
        <v>90</v>
      </c>
      <c r="Y201" s="95">
        <f t="shared" si="75"/>
        <v>0</v>
      </c>
      <c r="Z201" s="95">
        <f t="shared" si="76"/>
        <v>0</v>
      </c>
      <c r="AA201" s="95">
        <f t="shared" si="77"/>
        <v>0</v>
      </c>
      <c r="AB201" s="95">
        <f t="shared" si="78"/>
        <v>0</v>
      </c>
      <c r="AC201" s="95">
        <f t="shared" si="79"/>
        <v>0</v>
      </c>
      <c r="AD201" s="95">
        <f t="shared" si="80"/>
        <v>0</v>
      </c>
      <c r="AE201" s="95">
        <f t="shared" si="81"/>
        <v>0</v>
      </c>
      <c r="AF201" s="95">
        <f t="shared" si="82"/>
        <v>0</v>
      </c>
      <c r="AG201" s="95" t="str">
        <f t="shared" si="83"/>
        <v>-</v>
      </c>
      <c r="AH201" s="95">
        <f t="shared" si="84"/>
        <v>0</v>
      </c>
      <c r="AI201" s="95" t="str">
        <f t="shared" si="85"/>
        <v>-</v>
      </c>
      <c r="AJ201" s="95">
        <f t="shared" si="86"/>
        <v>8</v>
      </c>
      <c r="AK201" s="95">
        <f t="shared" si="87"/>
        <v>0</v>
      </c>
      <c r="AL201" s="95">
        <f t="shared" si="88"/>
        <v>0</v>
      </c>
      <c r="AM201" s="95">
        <f t="shared" si="89"/>
        <v>0</v>
      </c>
      <c r="AN201" s="95">
        <f t="shared" si="90"/>
        <v>0</v>
      </c>
      <c r="AO201" s="95">
        <f t="shared" si="91"/>
        <v>0</v>
      </c>
      <c r="AP201" s="95" t="str">
        <f t="shared" si="92"/>
        <v>-</v>
      </c>
      <c r="AQ201" s="95" t="str">
        <f t="shared" si="93"/>
        <v>-</v>
      </c>
      <c r="AR201" s="101" t="str">
        <f t="shared" si="94"/>
        <v>-</v>
      </c>
      <c r="AS201" s="110">
        <f t="shared" si="95"/>
        <v>8</v>
      </c>
    </row>
    <row r="202" spans="1:45" x14ac:dyDescent="0.25">
      <c r="A202" s="75" t="s">
        <v>91</v>
      </c>
      <c r="B202" s="160" t="s">
        <v>170</v>
      </c>
      <c r="C202" s="160" t="s">
        <v>170</v>
      </c>
      <c r="D202" s="160" t="s">
        <v>170</v>
      </c>
      <c r="E202" s="160" t="s">
        <v>170</v>
      </c>
      <c r="F202" s="160" t="s">
        <v>170</v>
      </c>
      <c r="G202" s="160" t="s">
        <v>170</v>
      </c>
      <c r="H202" s="160" t="s">
        <v>170</v>
      </c>
      <c r="I202" s="160" t="s">
        <v>170</v>
      </c>
      <c r="J202" s="160"/>
      <c r="K202" s="160" t="s">
        <v>170</v>
      </c>
      <c r="L202" s="160"/>
      <c r="M202" s="160" t="s">
        <v>169</v>
      </c>
      <c r="N202" s="160" t="s">
        <v>170</v>
      </c>
      <c r="O202" s="160" t="s">
        <v>170</v>
      </c>
      <c r="P202" s="160" t="s">
        <v>170</v>
      </c>
      <c r="Q202" s="160" t="s">
        <v>170</v>
      </c>
      <c r="R202" s="160" t="s">
        <v>170</v>
      </c>
      <c r="S202" s="160"/>
      <c r="T202" s="160"/>
      <c r="U202" s="161"/>
      <c r="X202" s="75" t="s">
        <v>91</v>
      </c>
      <c r="Y202" s="95">
        <f t="shared" si="75"/>
        <v>0</v>
      </c>
      <c r="Z202" s="95">
        <f t="shared" si="76"/>
        <v>0</v>
      </c>
      <c r="AA202" s="95">
        <f t="shared" si="77"/>
        <v>0</v>
      </c>
      <c r="AB202" s="95">
        <f t="shared" si="78"/>
        <v>0</v>
      </c>
      <c r="AC202" s="95">
        <f t="shared" si="79"/>
        <v>0</v>
      </c>
      <c r="AD202" s="95">
        <f t="shared" si="80"/>
        <v>0</v>
      </c>
      <c r="AE202" s="95">
        <f t="shared" si="81"/>
        <v>0</v>
      </c>
      <c r="AF202" s="95">
        <f t="shared" si="82"/>
        <v>0</v>
      </c>
      <c r="AG202" s="95" t="str">
        <f t="shared" si="83"/>
        <v>-</v>
      </c>
      <c r="AH202" s="95">
        <f t="shared" si="84"/>
        <v>0</v>
      </c>
      <c r="AI202" s="95" t="str">
        <f t="shared" si="85"/>
        <v>-</v>
      </c>
      <c r="AJ202" s="95">
        <f t="shared" si="86"/>
        <v>8</v>
      </c>
      <c r="AK202" s="95">
        <f t="shared" si="87"/>
        <v>0</v>
      </c>
      <c r="AL202" s="95">
        <f t="shared" si="88"/>
        <v>0</v>
      </c>
      <c r="AM202" s="95">
        <f t="shared" si="89"/>
        <v>0</v>
      </c>
      <c r="AN202" s="95">
        <f t="shared" si="90"/>
        <v>0</v>
      </c>
      <c r="AO202" s="95">
        <f t="shared" si="91"/>
        <v>0</v>
      </c>
      <c r="AP202" s="95" t="str">
        <f t="shared" si="92"/>
        <v>-</v>
      </c>
      <c r="AQ202" s="95" t="str">
        <f t="shared" si="93"/>
        <v>-</v>
      </c>
      <c r="AR202" s="101" t="str">
        <f t="shared" si="94"/>
        <v>-</v>
      </c>
      <c r="AS202" s="110">
        <f t="shared" si="95"/>
        <v>8</v>
      </c>
    </row>
    <row r="203" spans="1:45" x14ac:dyDescent="0.25">
      <c r="A203" s="75" t="s">
        <v>92</v>
      </c>
      <c r="B203" s="160" t="s">
        <v>170</v>
      </c>
      <c r="C203" s="160" t="s">
        <v>170</v>
      </c>
      <c r="D203" s="160" t="s">
        <v>170</v>
      </c>
      <c r="E203" s="160" t="s">
        <v>170</v>
      </c>
      <c r="F203" s="160" t="s">
        <v>170</v>
      </c>
      <c r="G203" s="160" t="s">
        <v>170</v>
      </c>
      <c r="H203" s="160" t="s">
        <v>170</v>
      </c>
      <c r="I203" s="160" t="s">
        <v>170</v>
      </c>
      <c r="J203" s="160"/>
      <c r="K203" s="160" t="s">
        <v>170</v>
      </c>
      <c r="L203" s="160"/>
      <c r="M203" s="160" t="s">
        <v>169</v>
      </c>
      <c r="N203" s="160" t="s">
        <v>170</v>
      </c>
      <c r="O203" s="160" t="s">
        <v>170</v>
      </c>
      <c r="P203" s="160" t="s">
        <v>170</v>
      </c>
      <c r="Q203" s="160" t="s">
        <v>168</v>
      </c>
      <c r="R203" s="160" t="s">
        <v>170</v>
      </c>
      <c r="S203" s="160"/>
      <c r="T203" s="160"/>
      <c r="U203" s="161"/>
      <c r="X203" s="75" t="s">
        <v>92</v>
      </c>
      <c r="Y203" s="95">
        <f t="shared" si="75"/>
        <v>0</v>
      </c>
      <c r="Z203" s="95">
        <f t="shared" si="76"/>
        <v>0</v>
      </c>
      <c r="AA203" s="95">
        <f t="shared" si="77"/>
        <v>0</v>
      </c>
      <c r="AB203" s="95">
        <f t="shared" si="78"/>
        <v>0</v>
      </c>
      <c r="AC203" s="95">
        <f t="shared" si="79"/>
        <v>0</v>
      </c>
      <c r="AD203" s="95">
        <f t="shared" si="80"/>
        <v>0</v>
      </c>
      <c r="AE203" s="95">
        <f t="shared" si="81"/>
        <v>0</v>
      </c>
      <c r="AF203" s="95">
        <f t="shared" si="82"/>
        <v>0</v>
      </c>
      <c r="AG203" s="95" t="str">
        <f t="shared" si="83"/>
        <v>-</v>
      </c>
      <c r="AH203" s="95">
        <f t="shared" si="84"/>
        <v>0</v>
      </c>
      <c r="AI203" s="95" t="str">
        <f t="shared" si="85"/>
        <v>-</v>
      </c>
      <c r="AJ203" s="95">
        <f t="shared" si="86"/>
        <v>8</v>
      </c>
      <c r="AK203" s="95">
        <f t="shared" si="87"/>
        <v>0</v>
      </c>
      <c r="AL203" s="95">
        <f t="shared" si="88"/>
        <v>0</v>
      </c>
      <c r="AM203" s="95">
        <f t="shared" si="89"/>
        <v>0</v>
      </c>
      <c r="AN203" s="95">
        <f t="shared" si="90"/>
        <v>1140</v>
      </c>
      <c r="AO203" s="95">
        <f t="shared" si="91"/>
        <v>0</v>
      </c>
      <c r="AP203" s="95" t="str">
        <f t="shared" si="92"/>
        <v>-</v>
      </c>
      <c r="AQ203" s="95" t="str">
        <f t="shared" si="93"/>
        <v>-</v>
      </c>
      <c r="AR203" s="101" t="str">
        <f t="shared" si="94"/>
        <v>-</v>
      </c>
      <c r="AS203" s="110">
        <f t="shared" si="95"/>
        <v>1148</v>
      </c>
    </row>
    <row r="204" spans="1:45" x14ac:dyDescent="0.25">
      <c r="A204" s="75" t="s">
        <v>93</v>
      </c>
      <c r="B204" s="160" t="s">
        <v>170</v>
      </c>
      <c r="C204" s="160" t="s">
        <v>170</v>
      </c>
      <c r="D204" s="160" t="s">
        <v>170</v>
      </c>
      <c r="E204" s="160" t="s">
        <v>170</v>
      </c>
      <c r="F204" s="160" t="s">
        <v>170</v>
      </c>
      <c r="G204" s="160" t="s">
        <v>170</v>
      </c>
      <c r="H204" s="160" t="s">
        <v>170</v>
      </c>
      <c r="I204" s="160" t="s">
        <v>170</v>
      </c>
      <c r="J204" s="160"/>
      <c r="K204" s="160" t="s">
        <v>168</v>
      </c>
      <c r="L204" s="160"/>
      <c r="M204" s="160" t="s">
        <v>169</v>
      </c>
      <c r="N204" s="160" t="s">
        <v>170</v>
      </c>
      <c r="O204" s="160" t="s">
        <v>170</v>
      </c>
      <c r="P204" s="160" t="s">
        <v>170</v>
      </c>
      <c r="Q204" s="160" t="s">
        <v>168</v>
      </c>
      <c r="R204" s="160" t="s">
        <v>170</v>
      </c>
      <c r="S204" s="160"/>
      <c r="T204" s="160"/>
      <c r="U204" s="161"/>
      <c r="X204" s="75" t="s">
        <v>93</v>
      </c>
      <c r="Y204" s="95">
        <f t="shared" si="75"/>
        <v>0</v>
      </c>
      <c r="Z204" s="95">
        <f t="shared" si="76"/>
        <v>0</v>
      </c>
      <c r="AA204" s="95">
        <f t="shared" si="77"/>
        <v>0</v>
      </c>
      <c r="AB204" s="95">
        <f t="shared" si="78"/>
        <v>0</v>
      </c>
      <c r="AC204" s="95">
        <f t="shared" si="79"/>
        <v>0</v>
      </c>
      <c r="AD204" s="95">
        <f t="shared" si="80"/>
        <v>0</v>
      </c>
      <c r="AE204" s="95">
        <f t="shared" si="81"/>
        <v>0</v>
      </c>
      <c r="AF204" s="95">
        <f t="shared" si="82"/>
        <v>0</v>
      </c>
      <c r="AG204" s="95" t="str">
        <f t="shared" si="83"/>
        <v>-</v>
      </c>
      <c r="AH204" s="95" t="str">
        <f t="shared" si="84"/>
        <v>-</v>
      </c>
      <c r="AI204" s="95" t="str">
        <f t="shared" si="85"/>
        <v>-</v>
      </c>
      <c r="AJ204" s="95">
        <f t="shared" si="86"/>
        <v>8</v>
      </c>
      <c r="AK204" s="95">
        <f t="shared" si="87"/>
        <v>0</v>
      </c>
      <c r="AL204" s="95">
        <f t="shared" si="88"/>
        <v>0</v>
      </c>
      <c r="AM204" s="95">
        <f t="shared" si="89"/>
        <v>0</v>
      </c>
      <c r="AN204" s="95">
        <f t="shared" si="90"/>
        <v>1140</v>
      </c>
      <c r="AO204" s="95">
        <f t="shared" si="91"/>
        <v>0</v>
      </c>
      <c r="AP204" s="95" t="str">
        <f t="shared" si="92"/>
        <v>-</v>
      </c>
      <c r="AQ204" s="95" t="str">
        <f t="shared" si="93"/>
        <v>-</v>
      </c>
      <c r="AR204" s="101" t="str">
        <f t="shared" si="94"/>
        <v>-</v>
      </c>
      <c r="AS204" s="110">
        <f t="shared" si="95"/>
        <v>1148</v>
      </c>
    </row>
    <row r="205" spans="1:45" x14ac:dyDescent="0.25">
      <c r="A205" s="75" t="s">
        <v>94</v>
      </c>
      <c r="B205" s="160" t="s">
        <v>170</v>
      </c>
      <c r="C205" s="160" t="s">
        <v>168</v>
      </c>
      <c r="D205" s="160" t="s">
        <v>170</v>
      </c>
      <c r="E205" s="160" t="s">
        <v>170</v>
      </c>
      <c r="F205" s="160" t="s">
        <v>170</v>
      </c>
      <c r="G205" s="160" t="s">
        <v>170</v>
      </c>
      <c r="H205" s="160" t="s">
        <v>170</v>
      </c>
      <c r="I205" s="160" t="s">
        <v>168</v>
      </c>
      <c r="J205" s="160"/>
      <c r="K205" s="160" t="s">
        <v>168</v>
      </c>
      <c r="L205" s="160"/>
      <c r="M205" s="160" t="s">
        <v>168</v>
      </c>
      <c r="N205" s="160" t="s">
        <v>170</v>
      </c>
      <c r="O205" s="160" t="s">
        <v>168</v>
      </c>
      <c r="P205" s="160" t="s">
        <v>170</v>
      </c>
      <c r="Q205" s="160" t="s">
        <v>168</v>
      </c>
      <c r="R205" s="160" t="s">
        <v>168</v>
      </c>
      <c r="S205" s="160"/>
      <c r="T205" s="160"/>
      <c r="U205" s="161"/>
      <c r="X205" s="75" t="s">
        <v>94</v>
      </c>
      <c r="Y205" s="95">
        <f t="shared" si="75"/>
        <v>0</v>
      </c>
      <c r="Z205" s="95">
        <f t="shared" si="76"/>
        <v>2700</v>
      </c>
      <c r="AA205" s="95">
        <f t="shared" si="77"/>
        <v>0</v>
      </c>
      <c r="AB205" s="95">
        <f t="shared" si="78"/>
        <v>0</v>
      </c>
      <c r="AC205" s="95">
        <f t="shared" si="79"/>
        <v>0</v>
      </c>
      <c r="AD205" s="95">
        <f t="shared" si="80"/>
        <v>0</v>
      </c>
      <c r="AE205" s="95">
        <f t="shared" si="81"/>
        <v>0</v>
      </c>
      <c r="AF205" s="95" t="str">
        <f t="shared" si="82"/>
        <v>-</v>
      </c>
      <c r="AG205" s="95" t="str">
        <f t="shared" si="83"/>
        <v>-</v>
      </c>
      <c r="AH205" s="95" t="str">
        <f t="shared" si="84"/>
        <v>-</v>
      </c>
      <c r="AI205" s="95" t="str">
        <f t="shared" si="85"/>
        <v>-</v>
      </c>
      <c r="AJ205" s="95">
        <f t="shared" si="86"/>
        <v>74.926999999999992</v>
      </c>
      <c r="AK205" s="95">
        <f t="shared" si="87"/>
        <v>0</v>
      </c>
      <c r="AL205" s="95">
        <f t="shared" si="88"/>
        <v>66.599999999999994</v>
      </c>
      <c r="AM205" s="95">
        <f t="shared" si="89"/>
        <v>0</v>
      </c>
      <c r="AN205" s="95">
        <f t="shared" si="90"/>
        <v>1140</v>
      </c>
      <c r="AO205" s="95">
        <f t="shared" si="91"/>
        <v>3600</v>
      </c>
      <c r="AP205" s="95" t="str">
        <f t="shared" si="92"/>
        <v>-</v>
      </c>
      <c r="AQ205" s="95" t="str">
        <f t="shared" si="93"/>
        <v>-</v>
      </c>
      <c r="AR205" s="101" t="str">
        <f t="shared" si="94"/>
        <v>-</v>
      </c>
      <c r="AS205" s="110">
        <f t="shared" si="95"/>
        <v>7581.527</v>
      </c>
    </row>
    <row r="206" spans="1:45" x14ac:dyDescent="0.25">
      <c r="A206" s="75" t="s">
        <v>95</v>
      </c>
      <c r="B206" s="160" t="s">
        <v>170</v>
      </c>
      <c r="C206" s="160" t="s">
        <v>168</v>
      </c>
      <c r="D206" s="160" t="s">
        <v>170</v>
      </c>
      <c r="E206" s="160" t="s">
        <v>168</v>
      </c>
      <c r="F206" s="160" t="s">
        <v>170</v>
      </c>
      <c r="G206" s="160" t="s">
        <v>170</v>
      </c>
      <c r="H206" s="160" t="s">
        <v>170</v>
      </c>
      <c r="I206" s="160" t="s">
        <v>168</v>
      </c>
      <c r="J206" s="160"/>
      <c r="K206" s="160" t="s">
        <v>168</v>
      </c>
      <c r="L206" s="160"/>
      <c r="M206" s="160" t="s">
        <v>168</v>
      </c>
      <c r="N206" s="160" t="s">
        <v>170</v>
      </c>
      <c r="O206" s="160" t="s">
        <v>168</v>
      </c>
      <c r="P206" s="160" t="s">
        <v>170</v>
      </c>
      <c r="Q206" s="160" t="s">
        <v>168</v>
      </c>
      <c r="R206" s="160" t="s">
        <v>170</v>
      </c>
      <c r="S206" s="160"/>
      <c r="T206" s="160"/>
      <c r="U206" s="161"/>
      <c r="X206" s="75" t="s">
        <v>95</v>
      </c>
      <c r="Y206" s="95">
        <f t="shared" si="75"/>
        <v>0</v>
      </c>
      <c r="Z206" s="95">
        <f t="shared" si="76"/>
        <v>2700</v>
      </c>
      <c r="AA206" s="95">
        <f t="shared" si="77"/>
        <v>0</v>
      </c>
      <c r="AB206" s="95">
        <f t="shared" si="78"/>
        <v>2400</v>
      </c>
      <c r="AC206" s="95">
        <f t="shared" si="79"/>
        <v>0</v>
      </c>
      <c r="AD206" s="95">
        <f t="shared" si="80"/>
        <v>0</v>
      </c>
      <c r="AE206" s="95">
        <f t="shared" si="81"/>
        <v>0</v>
      </c>
      <c r="AF206" s="95" t="str">
        <f t="shared" si="82"/>
        <v>-</v>
      </c>
      <c r="AG206" s="95" t="str">
        <f t="shared" si="83"/>
        <v>-</v>
      </c>
      <c r="AH206" s="95" t="str">
        <f t="shared" si="84"/>
        <v>-</v>
      </c>
      <c r="AI206" s="95" t="str">
        <f t="shared" si="85"/>
        <v>-</v>
      </c>
      <c r="AJ206" s="95">
        <f t="shared" si="86"/>
        <v>74.926999999999992</v>
      </c>
      <c r="AK206" s="95">
        <f t="shared" si="87"/>
        <v>0</v>
      </c>
      <c r="AL206" s="95">
        <f t="shared" si="88"/>
        <v>66.599999999999994</v>
      </c>
      <c r="AM206" s="95">
        <f t="shared" si="89"/>
        <v>0</v>
      </c>
      <c r="AN206" s="95">
        <f t="shared" si="90"/>
        <v>1140</v>
      </c>
      <c r="AO206" s="95">
        <f t="shared" si="91"/>
        <v>0</v>
      </c>
      <c r="AP206" s="95" t="str">
        <f t="shared" si="92"/>
        <v>-</v>
      </c>
      <c r="AQ206" s="95" t="str">
        <f t="shared" si="93"/>
        <v>-</v>
      </c>
      <c r="AR206" s="101" t="str">
        <f t="shared" si="94"/>
        <v>-</v>
      </c>
      <c r="AS206" s="110">
        <f t="shared" si="95"/>
        <v>6381.527</v>
      </c>
    </row>
    <row r="207" spans="1:45" x14ac:dyDescent="0.25">
      <c r="A207" s="75" t="s">
        <v>96</v>
      </c>
      <c r="B207" s="160" t="s">
        <v>170</v>
      </c>
      <c r="C207" s="160" t="s">
        <v>168</v>
      </c>
      <c r="D207" s="160" t="s">
        <v>170</v>
      </c>
      <c r="E207" s="160" t="s">
        <v>168</v>
      </c>
      <c r="F207" s="160" t="s">
        <v>170</v>
      </c>
      <c r="G207" s="160" t="s">
        <v>170</v>
      </c>
      <c r="H207" s="160" t="s">
        <v>170</v>
      </c>
      <c r="I207" s="160" t="s">
        <v>168</v>
      </c>
      <c r="J207" s="160"/>
      <c r="K207" s="160" t="s">
        <v>168</v>
      </c>
      <c r="L207" s="160"/>
      <c r="M207" s="160" t="s">
        <v>168</v>
      </c>
      <c r="N207" s="160" t="s">
        <v>170</v>
      </c>
      <c r="O207" s="160" t="s">
        <v>168</v>
      </c>
      <c r="P207" s="160" t="s">
        <v>170</v>
      </c>
      <c r="Q207" s="160" t="s">
        <v>168</v>
      </c>
      <c r="R207" s="160" t="s">
        <v>168</v>
      </c>
      <c r="S207" s="160"/>
      <c r="T207" s="160"/>
      <c r="U207" s="161"/>
      <c r="X207" s="75" t="s">
        <v>96</v>
      </c>
      <c r="Y207" s="95">
        <f t="shared" si="75"/>
        <v>0</v>
      </c>
      <c r="Z207" s="95">
        <f t="shared" si="76"/>
        <v>2700</v>
      </c>
      <c r="AA207" s="95">
        <f t="shared" si="77"/>
        <v>0</v>
      </c>
      <c r="AB207" s="95">
        <f t="shared" si="78"/>
        <v>2400</v>
      </c>
      <c r="AC207" s="95">
        <f t="shared" si="79"/>
        <v>0</v>
      </c>
      <c r="AD207" s="95">
        <f t="shared" si="80"/>
        <v>0</v>
      </c>
      <c r="AE207" s="95">
        <f t="shared" si="81"/>
        <v>0</v>
      </c>
      <c r="AF207" s="95" t="str">
        <f t="shared" si="82"/>
        <v>-</v>
      </c>
      <c r="AG207" s="95" t="str">
        <f t="shared" si="83"/>
        <v>-</v>
      </c>
      <c r="AH207" s="95" t="str">
        <f t="shared" si="84"/>
        <v>-</v>
      </c>
      <c r="AI207" s="95" t="str">
        <f t="shared" si="85"/>
        <v>-</v>
      </c>
      <c r="AJ207" s="95">
        <f t="shared" si="86"/>
        <v>74.926999999999992</v>
      </c>
      <c r="AK207" s="95">
        <f t="shared" si="87"/>
        <v>0</v>
      </c>
      <c r="AL207" s="95">
        <f t="shared" si="88"/>
        <v>66.599999999999994</v>
      </c>
      <c r="AM207" s="95">
        <f t="shared" si="89"/>
        <v>0</v>
      </c>
      <c r="AN207" s="95">
        <f t="shared" si="90"/>
        <v>1140</v>
      </c>
      <c r="AO207" s="95">
        <f t="shared" si="91"/>
        <v>3600</v>
      </c>
      <c r="AP207" s="95" t="str">
        <f t="shared" si="92"/>
        <v>-</v>
      </c>
      <c r="AQ207" s="95" t="str">
        <f t="shared" si="93"/>
        <v>-</v>
      </c>
      <c r="AR207" s="101" t="str">
        <f t="shared" si="94"/>
        <v>-</v>
      </c>
      <c r="AS207" s="110">
        <f t="shared" si="95"/>
        <v>9981.527</v>
      </c>
    </row>
    <row r="208" spans="1:45" x14ac:dyDescent="0.25">
      <c r="A208" s="75" t="s">
        <v>97</v>
      </c>
      <c r="B208" s="160" t="s">
        <v>170</v>
      </c>
      <c r="C208" s="160" t="s">
        <v>168</v>
      </c>
      <c r="D208" s="160" t="s">
        <v>170</v>
      </c>
      <c r="E208" s="160" t="s">
        <v>168</v>
      </c>
      <c r="F208" s="160" t="s">
        <v>170</v>
      </c>
      <c r="G208" s="160" t="s">
        <v>170</v>
      </c>
      <c r="H208" s="160" t="s">
        <v>170</v>
      </c>
      <c r="I208" s="160" t="s">
        <v>168</v>
      </c>
      <c r="J208" s="160"/>
      <c r="K208" s="160" t="s">
        <v>168</v>
      </c>
      <c r="L208" s="160"/>
      <c r="M208" s="160" t="s">
        <v>168</v>
      </c>
      <c r="N208" s="160" t="s">
        <v>170</v>
      </c>
      <c r="O208" s="160" t="s">
        <v>168</v>
      </c>
      <c r="P208" s="160" t="s">
        <v>170</v>
      </c>
      <c r="Q208" s="160" t="s">
        <v>168</v>
      </c>
      <c r="R208" s="160" t="s">
        <v>170</v>
      </c>
      <c r="S208" s="160"/>
      <c r="T208" s="160"/>
      <c r="U208" s="161"/>
      <c r="X208" s="75" t="s">
        <v>97</v>
      </c>
      <c r="Y208" s="95">
        <f t="shared" si="75"/>
        <v>0</v>
      </c>
      <c r="Z208" s="95">
        <f t="shared" si="76"/>
        <v>2700</v>
      </c>
      <c r="AA208" s="95">
        <f t="shared" si="77"/>
        <v>0</v>
      </c>
      <c r="AB208" s="95">
        <f t="shared" si="78"/>
        <v>2400</v>
      </c>
      <c r="AC208" s="95">
        <f t="shared" si="79"/>
        <v>0</v>
      </c>
      <c r="AD208" s="95">
        <f t="shared" si="80"/>
        <v>0</v>
      </c>
      <c r="AE208" s="95">
        <f t="shared" si="81"/>
        <v>0</v>
      </c>
      <c r="AF208" s="95" t="str">
        <f t="shared" si="82"/>
        <v>-</v>
      </c>
      <c r="AG208" s="95" t="str">
        <f t="shared" si="83"/>
        <v>-</v>
      </c>
      <c r="AH208" s="95" t="str">
        <f t="shared" si="84"/>
        <v>-</v>
      </c>
      <c r="AI208" s="95" t="str">
        <f t="shared" si="85"/>
        <v>-</v>
      </c>
      <c r="AJ208" s="95">
        <f t="shared" si="86"/>
        <v>74.926999999999992</v>
      </c>
      <c r="AK208" s="95">
        <f t="shared" si="87"/>
        <v>0</v>
      </c>
      <c r="AL208" s="95">
        <f t="shared" si="88"/>
        <v>66.599999999999994</v>
      </c>
      <c r="AM208" s="95">
        <f t="shared" si="89"/>
        <v>0</v>
      </c>
      <c r="AN208" s="95">
        <f t="shared" si="90"/>
        <v>1140</v>
      </c>
      <c r="AO208" s="95">
        <f t="shared" si="91"/>
        <v>0</v>
      </c>
      <c r="AP208" s="95" t="str">
        <f t="shared" si="92"/>
        <v>-</v>
      </c>
      <c r="AQ208" s="95" t="str">
        <f t="shared" si="93"/>
        <v>-</v>
      </c>
      <c r="AR208" s="101" t="str">
        <f t="shared" si="94"/>
        <v>-</v>
      </c>
      <c r="AS208" s="110">
        <f t="shared" si="95"/>
        <v>6381.527</v>
      </c>
    </row>
    <row r="209" spans="1:45" x14ac:dyDescent="0.25">
      <c r="A209" s="75" t="s">
        <v>98</v>
      </c>
      <c r="B209" s="160" t="s">
        <v>170</v>
      </c>
      <c r="C209" s="160" t="s">
        <v>168</v>
      </c>
      <c r="D209" s="160" t="s">
        <v>170</v>
      </c>
      <c r="E209" s="160" t="s">
        <v>168</v>
      </c>
      <c r="F209" s="160" t="s">
        <v>168</v>
      </c>
      <c r="G209" s="160" t="s">
        <v>170</v>
      </c>
      <c r="H209" s="160" t="s">
        <v>170</v>
      </c>
      <c r="I209" s="160" t="s">
        <v>168</v>
      </c>
      <c r="J209" s="160"/>
      <c r="K209" s="160" t="s">
        <v>168</v>
      </c>
      <c r="L209" s="160"/>
      <c r="M209" s="160" t="s">
        <v>168</v>
      </c>
      <c r="N209" s="160" t="s">
        <v>170</v>
      </c>
      <c r="O209" s="160" t="s">
        <v>168</v>
      </c>
      <c r="P209" s="160" t="s">
        <v>170</v>
      </c>
      <c r="Q209" s="160" t="s">
        <v>168</v>
      </c>
      <c r="R209" s="160" t="s">
        <v>170</v>
      </c>
      <c r="S209" s="160"/>
      <c r="T209" s="160"/>
      <c r="U209" s="161"/>
      <c r="X209" s="75" t="s">
        <v>98</v>
      </c>
      <c r="Y209" s="95">
        <f t="shared" si="75"/>
        <v>0</v>
      </c>
      <c r="Z209" s="95">
        <f t="shared" si="76"/>
        <v>2700</v>
      </c>
      <c r="AA209" s="95">
        <f t="shared" si="77"/>
        <v>0</v>
      </c>
      <c r="AB209" s="95">
        <f t="shared" si="78"/>
        <v>2400</v>
      </c>
      <c r="AC209" s="95" t="str">
        <f t="shared" si="79"/>
        <v>-</v>
      </c>
      <c r="AD209" s="95">
        <f t="shared" si="80"/>
        <v>0</v>
      </c>
      <c r="AE209" s="95">
        <f t="shared" si="81"/>
        <v>0</v>
      </c>
      <c r="AF209" s="95" t="str">
        <f t="shared" si="82"/>
        <v>-</v>
      </c>
      <c r="AG209" s="95" t="str">
        <f t="shared" si="83"/>
        <v>-</v>
      </c>
      <c r="AH209" s="95" t="str">
        <f t="shared" si="84"/>
        <v>-</v>
      </c>
      <c r="AI209" s="95" t="str">
        <f t="shared" si="85"/>
        <v>-</v>
      </c>
      <c r="AJ209" s="95">
        <f t="shared" si="86"/>
        <v>74.926999999999992</v>
      </c>
      <c r="AK209" s="95">
        <f t="shared" si="87"/>
        <v>0</v>
      </c>
      <c r="AL209" s="95">
        <f t="shared" si="88"/>
        <v>66.599999999999994</v>
      </c>
      <c r="AM209" s="95">
        <f t="shared" si="89"/>
        <v>0</v>
      </c>
      <c r="AN209" s="95">
        <f t="shared" si="90"/>
        <v>1140</v>
      </c>
      <c r="AO209" s="95">
        <f t="shared" si="91"/>
        <v>0</v>
      </c>
      <c r="AP209" s="95" t="str">
        <f t="shared" si="92"/>
        <v>-</v>
      </c>
      <c r="AQ209" s="95" t="str">
        <f t="shared" si="93"/>
        <v>-</v>
      </c>
      <c r="AR209" s="101" t="str">
        <f t="shared" si="94"/>
        <v>-</v>
      </c>
      <c r="AS209" s="110">
        <f t="shared" si="95"/>
        <v>6381.527</v>
      </c>
    </row>
    <row r="210" spans="1:45" x14ac:dyDescent="0.25">
      <c r="A210" s="75" t="s">
        <v>99</v>
      </c>
      <c r="B210" s="160" t="s">
        <v>170</v>
      </c>
      <c r="C210" s="160" t="s">
        <v>168</v>
      </c>
      <c r="D210" s="160" t="s">
        <v>170</v>
      </c>
      <c r="E210" s="160" t="s">
        <v>170</v>
      </c>
      <c r="F210" s="160" t="s">
        <v>168</v>
      </c>
      <c r="G210" s="160" t="s">
        <v>168</v>
      </c>
      <c r="H210" s="160" t="s">
        <v>170</v>
      </c>
      <c r="I210" s="160" t="s">
        <v>168</v>
      </c>
      <c r="J210" s="160"/>
      <c r="K210" s="160" t="s">
        <v>168</v>
      </c>
      <c r="L210" s="160"/>
      <c r="M210" s="160" t="s">
        <v>168</v>
      </c>
      <c r="N210" s="160" t="s">
        <v>170</v>
      </c>
      <c r="O210" s="160" t="s">
        <v>168</v>
      </c>
      <c r="P210" s="160" t="s">
        <v>170</v>
      </c>
      <c r="Q210" s="160" t="s">
        <v>168</v>
      </c>
      <c r="R210" s="160" t="s">
        <v>170</v>
      </c>
      <c r="S210" s="160"/>
      <c r="T210" s="160"/>
      <c r="U210" s="161"/>
      <c r="X210" s="75" t="s">
        <v>99</v>
      </c>
      <c r="Y210" s="95">
        <f t="shared" si="75"/>
        <v>0</v>
      </c>
      <c r="Z210" s="95">
        <f t="shared" si="76"/>
        <v>2700</v>
      </c>
      <c r="AA210" s="95">
        <f t="shared" si="77"/>
        <v>0</v>
      </c>
      <c r="AB210" s="95">
        <f t="shared" si="78"/>
        <v>0</v>
      </c>
      <c r="AC210" s="95" t="str">
        <f t="shared" si="79"/>
        <v>-</v>
      </c>
      <c r="AD210" s="95" t="str">
        <f t="shared" si="80"/>
        <v>-</v>
      </c>
      <c r="AE210" s="95">
        <f t="shared" si="81"/>
        <v>0</v>
      </c>
      <c r="AF210" s="95" t="str">
        <f t="shared" si="82"/>
        <v>-</v>
      </c>
      <c r="AG210" s="95" t="str">
        <f t="shared" si="83"/>
        <v>-</v>
      </c>
      <c r="AH210" s="95" t="str">
        <f t="shared" si="84"/>
        <v>-</v>
      </c>
      <c r="AI210" s="95" t="str">
        <f t="shared" si="85"/>
        <v>-</v>
      </c>
      <c r="AJ210" s="95">
        <f t="shared" si="86"/>
        <v>74.926999999999992</v>
      </c>
      <c r="AK210" s="95">
        <f t="shared" si="87"/>
        <v>0</v>
      </c>
      <c r="AL210" s="95">
        <f t="shared" si="88"/>
        <v>66.599999999999994</v>
      </c>
      <c r="AM210" s="95">
        <f t="shared" si="89"/>
        <v>0</v>
      </c>
      <c r="AN210" s="95">
        <f t="shared" si="90"/>
        <v>1140</v>
      </c>
      <c r="AO210" s="95">
        <f t="shared" si="91"/>
        <v>0</v>
      </c>
      <c r="AP210" s="95" t="str">
        <f t="shared" si="92"/>
        <v>-</v>
      </c>
      <c r="AQ210" s="95" t="str">
        <f t="shared" si="93"/>
        <v>-</v>
      </c>
      <c r="AR210" s="101" t="str">
        <f t="shared" si="94"/>
        <v>-</v>
      </c>
      <c r="AS210" s="110">
        <f t="shared" si="95"/>
        <v>3981.527</v>
      </c>
    </row>
    <row r="211" spans="1:45" x14ac:dyDescent="0.25">
      <c r="A211" s="75" t="s">
        <v>100</v>
      </c>
      <c r="B211" s="160" t="s">
        <v>170</v>
      </c>
      <c r="C211" s="160" t="s">
        <v>168</v>
      </c>
      <c r="D211" s="160" t="s">
        <v>170</v>
      </c>
      <c r="E211" s="160" t="s">
        <v>168</v>
      </c>
      <c r="F211" s="160" t="s">
        <v>170</v>
      </c>
      <c r="G211" s="160" t="s">
        <v>170</v>
      </c>
      <c r="H211" s="160" t="s">
        <v>170</v>
      </c>
      <c r="I211" s="160" t="s">
        <v>168</v>
      </c>
      <c r="J211" s="160"/>
      <c r="K211" s="160" t="s">
        <v>168</v>
      </c>
      <c r="L211" s="160"/>
      <c r="M211" s="160" t="s">
        <v>168</v>
      </c>
      <c r="N211" s="160" t="s">
        <v>170</v>
      </c>
      <c r="O211" s="160" t="s">
        <v>168</v>
      </c>
      <c r="P211" s="160" t="s">
        <v>170</v>
      </c>
      <c r="Q211" s="160" t="s">
        <v>168</v>
      </c>
      <c r="R211" s="160" t="s">
        <v>170</v>
      </c>
      <c r="S211" s="160"/>
      <c r="T211" s="160"/>
      <c r="U211" s="161"/>
      <c r="X211" s="75" t="s">
        <v>100</v>
      </c>
      <c r="Y211" s="95">
        <f t="shared" si="75"/>
        <v>0</v>
      </c>
      <c r="Z211" s="95">
        <f t="shared" si="76"/>
        <v>2700</v>
      </c>
      <c r="AA211" s="95">
        <f t="shared" si="77"/>
        <v>0</v>
      </c>
      <c r="AB211" s="95">
        <f t="shared" si="78"/>
        <v>2400</v>
      </c>
      <c r="AC211" s="95">
        <f t="shared" si="79"/>
        <v>0</v>
      </c>
      <c r="AD211" s="95">
        <f t="shared" si="80"/>
        <v>0</v>
      </c>
      <c r="AE211" s="95">
        <f t="shared" si="81"/>
        <v>0</v>
      </c>
      <c r="AF211" s="95" t="str">
        <f t="shared" si="82"/>
        <v>-</v>
      </c>
      <c r="AG211" s="95" t="str">
        <f t="shared" si="83"/>
        <v>-</v>
      </c>
      <c r="AH211" s="95" t="str">
        <f t="shared" si="84"/>
        <v>-</v>
      </c>
      <c r="AI211" s="95" t="str">
        <f t="shared" si="85"/>
        <v>-</v>
      </c>
      <c r="AJ211" s="95">
        <f t="shared" si="86"/>
        <v>74.926999999999992</v>
      </c>
      <c r="AK211" s="95">
        <f t="shared" si="87"/>
        <v>0</v>
      </c>
      <c r="AL211" s="95">
        <f t="shared" si="88"/>
        <v>66.599999999999994</v>
      </c>
      <c r="AM211" s="95">
        <f t="shared" si="89"/>
        <v>0</v>
      </c>
      <c r="AN211" s="95">
        <f t="shared" si="90"/>
        <v>1140</v>
      </c>
      <c r="AO211" s="95">
        <f t="shared" si="91"/>
        <v>0</v>
      </c>
      <c r="AP211" s="95" t="str">
        <f t="shared" si="92"/>
        <v>-</v>
      </c>
      <c r="AQ211" s="95" t="str">
        <f t="shared" si="93"/>
        <v>-</v>
      </c>
      <c r="AR211" s="101" t="str">
        <f t="shared" si="94"/>
        <v>-</v>
      </c>
      <c r="AS211" s="110">
        <f t="shared" si="95"/>
        <v>6381.527</v>
      </c>
    </row>
    <row r="212" spans="1:45" x14ac:dyDescent="0.25">
      <c r="A212" s="76" t="s">
        <v>101</v>
      </c>
      <c r="B212" s="160" t="s">
        <v>170</v>
      </c>
      <c r="C212" s="160" t="s">
        <v>168</v>
      </c>
      <c r="D212" s="160" t="s">
        <v>170</v>
      </c>
      <c r="E212" s="160" t="s">
        <v>168</v>
      </c>
      <c r="F212" s="160" t="s">
        <v>170</v>
      </c>
      <c r="G212" s="160" t="s">
        <v>170</v>
      </c>
      <c r="H212" s="160" t="s">
        <v>170</v>
      </c>
      <c r="I212" s="160" t="s">
        <v>168</v>
      </c>
      <c r="J212" s="160"/>
      <c r="K212" s="160" t="s">
        <v>168</v>
      </c>
      <c r="L212" s="160"/>
      <c r="M212" s="160" t="s">
        <v>169</v>
      </c>
      <c r="N212" s="160" t="s">
        <v>170</v>
      </c>
      <c r="O212" s="160" t="s">
        <v>168</v>
      </c>
      <c r="P212" s="160" t="s">
        <v>170</v>
      </c>
      <c r="Q212" s="160" t="s">
        <v>168</v>
      </c>
      <c r="R212" s="160" t="s">
        <v>168</v>
      </c>
      <c r="S212" s="160"/>
      <c r="T212" s="160"/>
      <c r="U212" s="161"/>
      <c r="X212" s="76" t="s">
        <v>101</v>
      </c>
      <c r="Y212" s="95">
        <f t="shared" si="75"/>
        <v>0</v>
      </c>
      <c r="Z212" s="95">
        <f t="shared" si="76"/>
        <v>2700</v>
      </c>
      <c r="AA212" s="95">
        <f t="shared" si="77"/>
        <v>0</v>
      </c>
      <c r="AB212" s="95">
        <f t="shared" si="78"/>
        <v>2400</v>
      </c>
      <c r="AC212" s="95">
        <f t="shared" si="79"/>
        <v>0</v>
      </c>
      <c r="AD212" s="95">
        <f t="shared" si="80"/>
        <v>0</v>
      </c>
      <c r="AE212" s="95">
        <f t="shared" si="81"/>
        <v>0</v>
      </c>
      <c r="AF212" s="95" t="str">
        <f t="shared" si="82"/>
        <v>-</v>
      </c>
      <c r="AG212" s="95" t="str">
        <f t="shared" si="83"/>
        <v>-</v>
      </c>
      <c r="AH212" s="95" t="str">
        <f t="shared" si="84"/>
        <v>-</v>
      </c>
      <c r="AI212" s="95" t="str">
        <f t="shared" si="85"/>
        <v>-</v>
      </c>
      <c r="AJ212" s="95">
        <f t="shared" si="86"/>
        <v>8</v>
      </c>
      <c r="AK212" s="95">
        <f t="shared" si="87"/>
        <v>0</v>
      </c>
      <c r="AL212" s="95">
        <f t="shared" si="88"/>
        <v>66.599999999999994</v>
      </c>
      <c r="AM212" s="95">
        <f t="shared" si="89"/>
        <v>0</v>
      </c>
      <c r="AN212" s="95">
        <f t="shared" si="90"/>
        <v>1140</v>
      </c>
      <c r="AO212" s="95">
        <f t="shared" si="91"/>
        <v>3600</v>
      </c>
      <c r="AP212" s="95" t="str">
        <f t="shared" si="92"/>
        <v>-</v>
      </c>
      <c r="AQ212" s="95" t="str">
        <f t="shared" si="93"/>
        <v>-</v>
      </c>
      <c r="AR212" s="101" t="str">
        <f t="shared" si="94"/>
        <v>-</v>
      </c>
      <c r="AS212" s="110">
        <f t="shared" si="95"/>
        <v>9914.6</v>
      </c>
    </row>
    <row r="213" spans="1:45" x14ac:dyDescent="0.25">
      <c r="A213" s="76" t="s">
        <v>102</v>
      </c>
      <c r="B213" s="160" t="s">
        <v>170</v>
      </c>
      <c r="C213" s="160" t="s">
        <v>168</v>
      </c>
      <c r="D213" s="160" t="s">
        <v>170</v>
      </c>
      <c r="E213" s="160" t="s">
        <v>168</v>
      </c>
      <c r="F213" s="160" t="s">
        <v>170</v>
      </c>
      <c r="G213" s="160" t="s">
        <v>170</v>
      </c>
      <c r="H213" s="160" t="s">
        <v>170</v>
      </c>
      <c r="I213" s="160" t="s">
        <v>170</v>
      </c>
      <c r="J213" s="160"/>
      <c r="K213" s="160" t="s">
        <v>170</v>
      </c>
      <c r="L213" s="160"/>
      <c r="M213" s="160" t="s">
        <v>169</v>
      </c>
      <c r="N213" s="160" t="s">
        <v>170</v>
      </c>
      <c r="O213" s="160" t="s">
        <v>168</v>
      </c>
      <c r="P213" s="160" t="s">
        <v>170</v>
      </c>
      <c r="Q213" s="160" t="s">
        <v>168</v>
      </c>
      <c r="R213" s="160" t="s">
        <v>170</v>
      </c>
      <c r="S213" s="160"/>
      <c r="T213" s="160"/>
      <c r="U213" s="161"/>
      <c r="X213" s="76" t="s">
        <v>102</v>
      </c>
      <c r="Y213" s="95">
        <f t="shared" si="75"/>
        <v>0</v>
      </c>
      <c r="Z213" s="95">
        <f t="shared" si="76"/>
        <v>2700</v>
      </c>
      <c r="AA213" s="95">
        <f t="shared" si="77"/>
        <v>0</v>
      </c>
      <c r="AB213" s="95">
        <f t="shared" si="78"/>
        <v>2400</v>
      </c>
      <c r="AC213" s="95">
        <f t="shared" si="79"/>
        <v>0</v>
      </c>
      <c r="AD213" s="95">
        <f t="shared" si="80"/>
        <v>0</v>
      </c>
      <c r="AE213" s="95">
        <f t="shared" si="81"/>
        <v>0</v>
      </c>
      <c r="AF213" s="95">
        <f t="shared" si="82"/>
        <v>0</v>
      </c>
      <c r="AG213" s="95" t="str">
        <f t="shared" si="83"/>
        <v>-</v>
      </c>
      <c r="AH213" s="95">
        <f t="shared" si="84"/>
        <v>0</v>
      </c>
      <c r="AI213" s="95" t="str">
        <f t="shared" si="85"/>
        <v>-</v>
      </c>
      <c r="AJ213" s="95">
        <f t="shared" si="86"/>
        <v>8</v>
      </c>
      <c r="AK213" s="95">
        <f t="shared" si="87"/>
        <v>0</v>
      </c>
      <c r="AL213" s="95">
        <f t="shared" si="88"/>
        <v>66.599999999999994</v>
      </c>
      <c r="AM213" s="95">
        <f t="shared" si="89"/>
        <v>0</v>
      </c>
      <c r="AN213" s="95">
        <f t="shared" si="90"/>
        <v>1140</v>
      </c>
      <c r="AO213" s="95">
        <f t="shared" si="91"/>
        <v>0</v>
      </c>
      <c r="AP213" s="95" t="str">
        <f t="shared" si="92"/>
        <v>-</v>
      </c>
      <c r="AQ213" s="95" t="str">
        <f t="shared" si="93"/>
        <v>-</v>
      </c>
      <c r="AR213" s="101" t="str">
        <f t="shared" si="94"/>
        <v>-</v>
      </c>
      <c r="AS213" s="110">
        <f t="shared" si="95"/>
        <v>6314.6</v>
      </c>
    </row>
    <row r="214" spans="1:45" x14ac:dyDescent="0.25">
      <c r="A214" s="76" t="s">
        <v>103</v>
      </c>
      <c r="B214" s="162" t="s">
        <v>170</v>
      </c>
      <c r="C214" s="162" t="s">
        <v>168</v>
      </c>
      <c r="D214" s="162" t="s">
        <v>170</v>
      </c>
      <c r="E214" s="162" t="s">
        <v>170</v>
      </c>
      <c r="F214" s="162" t="s">
        <v>170</v>
      </c>
      <c r="G214" s="162" t="s">
        <v>170</v>
      </c>
      <c r="H214" s="162" t="s">
        <v>170</v>
      </c>
      <c r="I214" s="162" t="s">
        <v>170</v>
      </c>
      <c r="J214" s="160"/>
      <c r="K214" s="160" t="s">
        <v>170</v>
      </c>
      <c r="L214" s="160"/>
      <c r="M214" s="160" t="s">
        <v>169</v>
      </c>
      <c r="N214" s="162" t="s">
        <v>170</v>
      </c>
      <c r="O214" s="162" t="s">
        <v>170</v>
      </c>
      <c r="P214" s="162" t="s">
        <v>170</v>
      </c>
      <c r="Q214" s="162" t="s">
        <v>170</v>
      </c>
      <c r="R214" s="160" t="s">
        <v>170</v>
      </c>
      <c r="S214" s="160"/>
      <c r="T214" s="160"/>
      <c r="U214" s="161"/>
      <c r="X214" s="76" t="s">
        <v>103</v>
      </c>
      <c r="Y214" s="97">
        <f t="shared" si="75"/>
        <v>0</v>
      </c>
      <c r="Z214" s="97">
        <f t="shared" si="76"/>
        <v>2700</v>
      </c>
      <c r="AA214" s="97">
        <f t="shared" si="77"/>
        <v>0</v>
      </c>
      <c r="AB214" s="97">
        <f t="shared" si="78"/>
        <v>0</v>
      </c>
      <c r="AC214" s="97">
        <f t="shared" si="79"/>
        <v>0</v>
      </c>
      <c r="AD214" s="97">
        <f t="shared" si="80"/>
        <v>0</v>
      </c>
      <c r="AE214" s="97">
        <f t="shared" si="81"/>
        <v>0</v>
      </c>
      <c r="AF214" s="97">
        <f t="shared" si="82"/>
        <v>0</v>
      </c>
      <c r="AG214" s="97" t="str">
        <f t="shared" si="83"/>
        <v>-</v>
      </c>
      <c r="AH214" s="97">
        <f t="shared" si="84"/>
        <v>0</v>
      </c>
      <c r="AI214" s="97" t="str">
        <f t="shared" si="85"/>
        <v>-</v>
      </c>
      <c r="AJ214" s="97">
        <f t="shared" si="86"/>
        <v>8</v>
      </c>
      <c r="AK214" s="97">
        <f t="shared" si="87"/>
        <v>0</v>
      </c>
      <c r="AL214" s="97">
        <f t="shared" si="88"/>
        <v>0</v>
      </c>
      <c r="AM214" s="97">
        <f t="shared" si="89"/>
        <v>0</v>
      </c>
      <c r="AN214" s="97">
        <f t="shared" si="90"/>
        <v>0</v>
      </c>
      <c r="AO214" s="97">
        <f t="shared" si="91"/>
        <v>0</v>
      </c>
      <c r="AP214" s="97" t="str">
        <f t="shared" si="92"/>
        <v>-</v>
      </c>
      <c r="AQ214" s="97" t="str">
        <f t="shared" si="93"/>
        <v>-</v>
      </c>
      <c r="AR214" s="100" t="str">
        <f t="shared" si="94"/>
        <v>-</v>
      </c>
      <c r="AS214" s="110">
        <f t="shared" si="95"/>
        <v>2708</v>
      </c>
    </row>
    <row r="215" spans="1:45" x14ac:dyDescent="0.25">
      <c r="A215" s="76" t="s">
        <v>104</v>
      </c>
      <c r="B215" s="162" t="s">
        <v>170</v>
      </c>
      <c r="C215" s="162" t="s">
        <v>170</v>
      </c>
      <c r="D215" s="162" t="s">
        <v>170</v>
      </c>
      <c r="E215" s="162" t="s">
        <v>170</v>
      </c>
      <c r="F215" s="162" t="s">
        <v>170</v>
      </c>
      <c r="G215" s="162" t="s">
        <v>170</v>
      </c>
      <c r="H215" s="162" t="s">
        <v>170</v>
      </c>
      <c r="I215" s="162" t="s">
        <v>170</v>
      </c>
      <c r="J215" s="160"/>
      <c r="K215" s="160" t="s">
        <v>170</v>
      </c>
      <c r="L215" s="160"/>
      <c r="M215" s="160" t="s">
        <v>169</v>
      </c>
      <c r="N215" s="162" t="s">
        <v>170</v>
      </c>
      <c r="O215" s="162" t="s">
        <v>170</v>
      </c>
      <c r="P215" s="162" t="s">
        <v>170</v>
      </c>
      <c r="Q215" s="162" t="s">
        <v>170</v>
      </c>
      <c r="R215" s="160" t="s">
        <v>170</v>
      </c>
      <c r="S215" s="160"/>
      <c r="T215" s="160"/>
      <c r="U215" s="161"/>
      <c r="X215" s="76" t="s">
        <v>104</v>
      </c>
      <c r="Y215" s="97">
        <f t="shared" si="75"/>
        <v>0</v>
      </c>
      <c r="Z215" s="97">
        <f t="shared" si="76"/>
        <v>0</v>
      </c>
      <c r="AA215" s="97">
        <f t="shared" si="77"/>
        <v>0</v>
      </c>
      <c r="AB215" s="97">
        <f t="shared" si="78"/>
        <v>0</v>
      </c>
      <c r="AC215" s="97">
        <f t="shared" si="79"/>
        <v>0</v>
      </c>
      <c r="AD215" s="97">
        <f t="shared" si="80"/>
        <v>0</v>
      </c>
      <c r="AE215" s="97">
        <f t="shared" si="81"/>
        <v>0</v>
      </c>
      <c r="AF215" s="97">
        <f t="shared" si="82"/>
        <v>0</v>
      </c>
      <c r="AG215" s="97" t="str">
        <f t="shared" si="83"/>
        <v>-</v>
      </c>
      <c r="AH215" s="97">
        <f t="shared" si="84"/>
        <v>0</v>
      </c>
      <c r="AI215" s="97" t="str">
        <f t="shared" si="85"/>
        <v>-</v>
      </c>
      <c r="AJ215" s="97">
        <f t="shared" si="86"/>
        <v>8</v>
      </c>
      <c r="AK215" s="97">
        <f t="shared" si="87"/>
        <v>0</v>
      </c>
      <c r="AL215" s="97">
        <f t="shared" si="88"/>
        <v>0</v>
      </c>
      <c r="AM215" s="97">
        <f t="shared" si="89"/>
        <v>0</v>
      </c>
      <c r="AN215" s="97">
        <f t="shared" si="90"/>
        <v>0</v>
      </c>
      <c r="AO215" s="97">
        <f t="shared" si="91"/>
        <v>0</v>
      </c>
      <c r="AP215" s="97" t="str">
        <f t="shared" si="92"/>
        <v>-</v>
      </c>
      <c r="AQ215" s="97" t="str">
        <f t="shared" si="93"/>
        <v>-</v>
      </c>
      <c r="AR215" s="100" t="str">
        <f t="shared" si="94"/>
        <v>-</v>
      </c>
      <c r="AS215" s="110">
        <f t="shared" si="95"/>
        <v>8</v>
      </c>
    </row>
    <row r="216" spans="1:45" x14ac:dyDescent="0.25">
      <c r="A216" s="76" t="s">
        <v>105</v>
      </c>
      <c r="B216" s="162" t="s">
        <v>170</v>
      </c>
      <c r="C216" s="162" t="s">
        <v>170</v>
      </c>
      <c r="D216" s="162" t="s">
        <v>170</v>
      </c>
      <c r="E216" s="162" t="s">
        <v>170</v>
      </c>
      <c r="F216" s="162" t="s">
        <v>170</v>
      </c>
      <c r="G216" s="162" t="s">
        <v>170</v>
      </c>
      <c r="H216" s="162" t="s">
        <v>170</v>
      </c>
      <c r="I216" s="162" t="s">
        <v>170</v>
      </c>
      <c r="J216" s="160"/>
      <c r="K216" s="160" t="s">
        <v>170</v>
      </c>
      <c r="L216" s="160"/>
      <c r="M216" s="160" t="s">
        <v>169</v>
      </c>
      <c r="N216" s="162" t="s">
        <v>168</v>
      </c>
      <c r="O216" s="162" t="s">
        <v>170</v>
      </c>
      <c r="P216" s="162" t="s">
        <v>170</v>
      </c>
      <c r="Q216" s="162" t="s">
        <v>170</v>
      </c>
      <c r="R216" s="160" t="s">
        <v>170</v>
      </c>
      <c r="S216" s="160"/>
      <c r="T216" s="160"/>
      <c r="U216" s="161"/>
      <c r="X216" s="76" t="s">
        <v>105</v>
      </c>
      <c r="Y216" s="97">
        <f t="shared" si="75"/>
        <v>0</v>
      </c>
      <c r="Z216" s="97">
        <f t="shared" si="76"/>
        <v>0</v>
      </c>
      <c r="AA216" s="97">
        <f t="shared" si="77"/>
        <v>0</v>
      </c>
      <c r="AB216" s="97">
        <f t="shared" si="78"/>
        <v>0</v>
      </c>
      <c r="AC216" s="97">
        <f t="shared" si="79"/>
        <v>0</v>
      </c>
      <c r="AD216" s="97">
        <f t="shared" si="80"/>
        <v>0</v>
      </c>
      <c r="AE216" s="97">
        <f t="shared" si="81"/>
        <v>0</v>
      </c>
      <c r="AF216" s="97">
        <f t="shared" si="82"/>
        <v>0</v>
      </c>
      <c r="AG216" s="97" t="str">
        <f t="shared" si="83"/>
        <v>-</v>
      </c>
      <c r="AH216" s="97">
        <f t="shared" si="84"/>
        <v>0</v>
      </c>
      <c r="AI216" s="97" t="str">
        <f t="shared" si="85"/>
        <v>-</v>
      </c>
      <c r="AJ216" s="97">
        <f t="shared" si="86"/>
        <v>8</v>
      </c>
      <c r="AK216" s="97">
        <f t="shared" si="87"/>
        <v>66.599999999999994</v>
      </c>
      <c r="AL216" s="97">
        <f t="shared" si="88"/>
        <v>0</v>
      </c>
      <c r="AM216" s="97">
        <f t="shared" si="89"/>
        <v>0</v>
      </c>
      <c r="AN216" s="97">
        <f t="shared" si="90"/>
        <v>0</v>
      </c>
      <c r="AO216" s="97">
        <f t="shared" si="91"/>
        <v>0</v>
      </c>
      <c r="AP216" s="97" t="str">
        <f t="shared" si="92"/>
        <v>-</v>
      </c>
      <c r="AQ216" s="97" t="str">
        <f t="shared" si="93"/>
        <v>-</v>
      </c>
      <c r="AR216" s="100" t="str">
        <f t="shared" si="94"/>
        <v>-</v>
      </c>
      <c r="AS216" s="110">
        <f t="shared" si="95"/>
        <v>74.599999999999994</v>
      </c>
    </row>
    <row r="217" spans="1:45" x14ac:dyDescent="0.25">
      <c r="A217" s="76" t="s">
        <v>106</v>
      </c>
      <c r="B217" s="162" t="s">
        <v>170</v>
      </c>
      <c r="C217" s="162" t="s">
        <v>170</v>
      </c>
      <c r="D217" s="162" t="s">
        <v>170</v>
      </c>
      <c r="E217" s="162" t="s">
        <v>170</v>
      </c>
      <c r="F217" s="162" t="s">
        <v>170</v>
      </c>
      <c r="G217" s="162" t="s">
        <v>170</v>
      </c>
      <c r="H217" s="162" t="s">
        <v>170</v>
      </c>
      <c r="I217" s="162" t="s">
        <v>170</v>
      </c>
      <c r="J217" s="160"/>
      <c r="K217" s="160" t="s">
        <v>170</v>
      </c>
      <c r="L217" s="160"/>
      <c r="M217" s="160" t="s">
        <v>169</v>
      </c>
      <c r="N217" s="162" t="s">
        <v>170</v>
      </c>
      <c r="O217" s="162" t="s">
        <v>170</v>
      </c>
      <c r="P217" s="162" t="s">
        <v>170</v>
      </c>
      <c r="Q217" s="162" t="s">
        <v>170</v>
      </c>
      <c r="R217" s="160" t="s">
        <v>170</v>
      </c>
      <c r="S217" s="160"/>
      <c r="T217" s="160"/>
      <c r="U217" s="161"/>
      <c r="X217" s="76" t="s">
        <v>106</v>
      </c>
      <c r="Y217" s="97">
        <f t="shared" si="75"/>
        <v>0</v>
      </c>
      <c r="Z217" s="97">
        <f t="shared" si="76"/>
        <v>0</v>
      </c>
      <c r="AA217" s="97">
        <f t="shared" si="77"/>
        <v>0</v>
      </c>
      <c r="AB217" s="97">
        <f t="shared" si="78"/>
        <v>0</v>
      </c>
      <c r="AC217" s="97">
        <f t="shared" si="79"/>
        <v>0</v>
      </c>
      <c r="AD217" s="97">
        <f t="shared" si="80"/>
        <v>0</v>
      </c>
      <c r="AE217" s="97">
        <f t="shared" si="81"/>
        <v>0</v>
      </c>
      <c r="AF217" s="97">
        <f t="shared" si="82"/>
        <v>0</v>
      </c>
      <c r="AG217" s="97" t="str">
        <f t="shared" si="83"/>
        <v>-</v>
      </c>
      <c r="AH217" s="97">
        <f t="shared" si="84"/>
        <v>0</v>
      </c>
      <c r="AI217" s="97" t="str">
        <f t="shared" si="85"/>
        <v>-</v>
      </c>
      <c r="AJ217" s="97">
        <f t="shared" si="86"/>
        <v>8</v>
      </c>
      <c r="AK217" s="97">
        <f t="shared" si="87"/>
        <v>0</v>
      </c>
      <c r="AL217" s="97">
        <f t="shared" si="88"/>
        <v>0</v>
      </c>
      <c r="AM217" s="97">
        <f t="shared" si="89"/>
        <v>0</v>
      </c>
      <c r="AN217" s="97">
        <f t="shared" si="90"/>
        <v>0</v>
      </c>
      <c r="AO217" s="97">
        <f t="shared" si="91"/>
        <v>0</v>
      </c>
      <c r="AP217" s="97" t="str">
        <f t="shared" si="92"/>
        <v>-</v>
      </c>
      <c r="AQ217" s="97" t="str">
        <f t="shared" si="93"/>
        <v>-</v>
      </c>
      <c r="AR217" s="100" t="str">
        <f t="shared" si="94"/>
        <v>-</v>
      </c>
      <c r="AS217" s="110">
        <f t="shared" si="95"/>
        <v>8</v>
      </c>
    </row>
    <row r="218" spans="1:45" x14ac:dyDescent="0.25">
      <c r="A218" s="76" t="s">
        <v>107</v>
      </c>
      <c r="B218" s="162" t="s">
        <v>170</v>
      </c>
      <c r="C218" s="162" t="s">
        <v>170</v>
      </c>
      <c r="D218" s="162" t="s">
        <v>170</v>
      </c>
      <c r="E218" s="162" t="s">
        <v>170</v>
      </c>
      <c r="F218" s="162" t="s">
        <v>170</v>
      </c>
      <c r="G218" s="162" t="s">
        <v>170</v>
      </c>
      <c r="H218" s="162" t="s">
        <v>170</v>
      </c>
      <c r="I218" s="162" t="s">
        <v>170</v>
      </c>
      <c r="J218" s="160"/>
      <c r="K218" s="160" t="s">
        <v>170</v>
      </c>
      <c r="L218" s="160"/>
      <c r="M218" s="160" t="s">
        <v>169</v>
      </c>
      <c r="N218" s="162" t="s">
        <v>170</v>
      </c>
      <c r="O218" s="162" t="s">
        <v>170</v>
      </c>
      <c r="P218" s="162" t="s">
        <v>170</v>
      </c>
      <c r="Q218" s="162" t="s">
        <v>170</v>
      </c>
      <c r="R218" s="160" t="s">
        <v>170</v>
      </c>
      <c r="S218" s="160"/>
      <c r="T218" s="160"/>
      <c r="U218" s="161"/>
      <c r="X218" s="76" t="s">
        <v>107</v>
      </c>
      <c r="Y218" s="97">
        <f t="shared" si="75"/>
        <v>0</v>
      </c>
      <c r="Z218" s="97">
        <f t="shared" si="76"/>
        <v>0</v>
      </c>
      <c r="AA218" s="97">
        <f t="shared" si="77"/>
        <v>0</v>
      </c>
      <c r="AB218" s="97">
        <f t="shared" si="78"/>
        <v>0</v>
      </c>
      <c r="AC218" s="97">
        <f t="shared" si="79"/>
        <v>0</v>
      </c>
      <c r="AD218" s="97">
        <f t="shared" si="80"/>
        <v>0</v>
      </c>
      <c r="AE218" s="97">
        <f t="shared" si="81"/>
        <v>0</v>
      </c>
      <c r="AF218" s="97">
        <f t="shared" si="82"/>
        <v>0</v>
      </c>
      <c r="AG218" s="97" t="str">
        <f t="shared" si="83"/>
        <v>-</v>
      </c>
      <c r="AH218" s="97">
        <f t="shared" si="84"/>
        <v>0</v>
      </c>
      <c r="AI218" s="97" t="str">
        <f t="shared" si="85"/>
        <v>-</v>
      </c>
      <c r="AJ218" s="97">
        <f t="shared" si="86"/>
        <v>8</v>
      </c>
      <c r="AK218" s="97">
        <f t="shared" si="87"/>
        <v>0</v>
      </c>
      <c r="AL218" s="97">
        <f t="shared" si="88"/>
        <v>0</v>
      </c>
      <c r="AM218" s="97">
        <f t="shared" si="89"/>
        <v>0</v>
      </c>
      <c r="AN218" s="97">
        <f t="shared" si="90"/>
        <v>0</v>
      </c>
      <c r="AO218" s="97">
        <f t="shared" si="91"/>
        <v>0</v>
      </c>
      <c r="AP218" s="97" t="str">
        <f t="shared" si="92"/>
        <v>-</v>
      </c>
      <c r="AQ218" s="97" t="str">
        <f t="shared" si="93"/>
        <v>-</v>
      </c>
      <c r="AR218" s="100" t="str">
        <f t="shared" si="94"/>
        <v>-</v>
      </c>
      <c r="AS218" s="110">
        <f t="shared" si="95"/>
        <v>8</v>
      </c>
    </row>
    <row r="219" spans="1:45" x14ac:dyDescent="0.25">
      <c r="A219" s="76" t="s">
        <v>108</v>
      </c>
      <c r="B219" s="162" t="s">
        <v>170</v>
      </c>
      <c r="C219" s="162" t="s">
        <v>170</v>
      </c>
      <c r="D219" s="162" t="s">
        <v>170</v>
      </c>
      <c r="E219" s="162" t="s">
        <v>170</v>
      </c>
      <c r="F219" s="162" t="s">
        <v>170</v>
      </c>
      <c r="G219" s="162" t="s">
        <v>170</v>
      </c>
      <c r="H219" s="162" t="s">
        <v>170</v>
      </c>
      <c r="I219" s="162" t="s">
        <v>170</v>
      </c>
      <c r="J219" s="160"/>
      <c r="K219" s="160" t="s">
        <v>170</v>
      </c>
      <c r="L219" s="160"/>
      <c r="M219" s="160" t="s">
        <v>169</v>
      </c>
      <c r="N219" s="162" t="s">
        <v>170</v>
      </c>
      <c r="O219" s="162" t="s">
        <v>170</v>
      </c>
      <c r="P219" s="162" t="s">
        <v>170</v>
      </c>
      <c r="Q219" s="162" t="s">
        <v>170</v>
      </c>
      <c r="R219" s="160" t="s">
        <v>170</v>
      </c>
      <c r="S219" s="160"/>
      <c r="T219" s="160"/>
      <c r="U219" s="161"/>
      <c r="X219" s="76" t="s">
        <v>108</v>
      </c>
      <c r="Y219" s="97">
        <f t="shared" si="75"/>
        <v>0</v>
      </c>
      <c r="Z219" s="97">
        <f t="shared" si="76"/>
        <v>0</v>
      </c>
      <c r="AA219" s="97">
        <f t="shared" si="77"/>
        <v>0</v>
      </c>
      <c r="AB219" s="97">
        <f t="shared" si="78"/>
        <v>0</v>
      </c>
      <c r="AC219" s="97">
        <f t="shared" si="79"/>
        <v>0</v>
      </c>
      <c r="AD219" s="97">
        <f t="shared" si="80"/>
        <v>0</v>
      </c>
      <c r="AE219" s="97">
        <f t="shared" si="81"/>
        <v>0</v>
      </c>
      <c r="AF219" s="97">
        <f t="shared" si="82"/>
        <v>0</v>
      </c>
      <c r="AG219" s="97" t="str">
        <f t="shared" si="83"/>
        <v>-</v>
      </c>
      <c r="AH219" s="97">
        <f t="shared" si="84"/>
        <v>0</v>
      </c>
      <c r="AI219" s="97" t="str">
        <f t="shared" si="85"/>
        <v>-</v>
      </c>
      <c r="AJ219" s="97">
        <f t="shared" si="86"/>
        <v>8</v>
      </c>
      <c r="AK219" s="97">
        <f t="shared" si="87"/>
        <v>0</v>
      </c>
      <c r="AL219" s="97">
        <f t="shared" si="88"/>
        <v>0</v>
      </c>
      <c r="AM219" s="97">
        <f t="shared" si="89"/>
        <v>0</v>
      </c>
      <c r="AN219" s="97">
        <f t="shared" si="90"/>
        <v>0</v>
      </c>
      <c r="AO219" s="97">
        <f t="shared" si="91"/>
        <v>0</v>
      </c>
      <c r="AP219" s="97" t="str">
        <f t="shared" si="92"/>
        <v>-</v>
      </c>
      <c r="AQ219" s="97" t="str">
        <f t="shared" si="93"/>
        <v>-</v>
      </c>
      <c r="AR219" s="100" t="str">
        <f t="shared" si="94"/>
        <v>-</v>
      </c>
      <c r="AS219" s="110">
        <f t="shared" si="95"/>
        <v>8</v>
      </c>
    </row>
    <row r="220" spans="1:45" ht="15.75" thickBot="1" x14ac:dyDescent="0.3">
      <c r="A220" s="77" t="s">
        <v>109</v>
      </c>
      <c r="B220" s="164" t="s">
        <v>170</v>
      </c>
      <c r="C220" s="164" t="s">
        <v>170</v>
      </c>
      <c r="D220" s="164" t="s">
        <v>170</v>
      </c>
      <c r="E220" s="164" t="s">
        <v>170</v>
      </c>
      <c r="F220" s="164" t="s">
        <v>170</v>
      </c>
      <c r="G220" s="164" t="s">
        <v>170</v>
      </c>
      <c r="H220" s="164" t="s">
        <v>170</v>
      </c>
      <c r="I220" s="164" t="s">
        <v>170</v>
      </c>
      <c r="J220" s="257"/>
      <c r="K220" s="257" t="s">
        <v>170</v>
      </c>
      <c r="L220" s="257"/>
      <c r="M220" s="257" t="s">
        <v>169</v>
      </c>
      <c r="N220" s="164" t="s">
        <v>170</v>
      </c>
      <c r="O220" s="164" t="s">
        <v>170</v>
      </c>
      <c r="P220" s="164" t="s">
        <v>170</v>
      </c>
      <c r="Q220" s="162" t="s">
        <v>170</v>
      </c>
      <c r="R220" s="160" t="s">
        <v>170</v>
      </c>
      <c r="S220" s="257"/>
      <c r="T220" s="257"/>
      <c r="U220" s="258"/>
      <c r="X220" s="77" t="s">
        <v>109</v>
      </c>
      <c r="Y220" s="98">
        <f t="shared" si="75"/>
        <v>0</v>
      </c>
      <c r="Z220" s="98">
        <f t="shared" si="76"/>
        <v>0</v>
      </c>
      <c r="AA220" s="98">
        <f t="shared" si="77"/>
        <v>0</v>
      </c>
      <c r="AB220" s="98">
        <f t="shared" si="78"/>
        <v>0</v>
      </c>
      <c r="AC220" s="98">
        <f t="shared" si="79"/>
        <v>0</v>
      </c>
      <c r="AD220" s="98">
        <f t="shared" si="80"/>
        <v>0</v>
      </c>
      <c r="AE220" s="98">
        <f t="shared" si="81"/>
        <v>0</v>
      </c>
      <c r="AF220" s="98">
        <f t="shared" si="82"/>
        <v>0</v>
      </c>
      <c r="AG220" s="98" t="str">
        <f t="shared" si="83"/>
        <v>-</v>
      </c>
      <c r="AH220" s="98">
        <f t="shared" si="84"/>
        <v>0</v>
      </c>
      <c r="AI220" s="98" t="str">
        <f t="shared" si="85"/>
        <v>-</v>
      </c>
      <c r="AJ220" s="98">
        <f t="shared" si="86"/>
        <v>8</v>
      </c>
      <c r="AK220" s="98">
        <f t="shared" si="87"/>
        <v>0</v>
      </c>
      <c r="AL220" s="98">
        <f t="shared" si="88"/>
        <v>0</v>
      </c>
      <c r="AM220" s="98">
        <f t="shared" si="89"/>
        <v>0</v>
      </c>
      <c r="AN220" s="98">
        <f t="shared" si="90"/>
        <v>0</v>
      </c>
      <c r="AO220" s="98">
        <f t="shared" si="91"/>
        <v>0</v>
      </c>
      <c r="AP220" s="98" t="str">
        <f t="shared" si="92"/>
        <v>-</v>
      </c>
      <c r="AQ220" s="98" t="str">
        <f t="shared" si="93"/>
        <v>-</v>
      </c>
      <c r="AR220" s="102" t="str">
        <f t="shared" si="94"/>
        <v>-</v>
      </c>
      <c r="AS220" s="111">
        <f t="shared" si="95"/>
        <v>8</v>
      </c>
    </row>
    <row r="221" spans="1:45" ht="16.5" thickTop="1" thickBot="1" x14ac:dyDescent="0.3"/>
    <row r="222" spans="1:45" ht="15.75" customHeight="1" thickTop="1" x14ac:dyDescent="0.25">
      <c r="A222" s="315" t="s">
        <v>163</v>
      </c>
      <c r="B222" s="316"/>
      <c r="C222" s="316"/>
      <c r="D222" s="316"/>
      <c r="E222" s="316"/>
      <c r="F222" s="316"/>
      <c r="G222" s="316"/>
      <c r="H222" s="316"/>
      <c r="I222" s="316"/>
      <c r="J222" s="316"/>
      <c r="K222" s="316"/>
      <c r="L222" s="316"/>
      <c r="M222" s="316"/>
      <c r="N222" s="316"/>
      <c r="O222" s="316"/>
      <c r="P222" s="316"/>
      <c r="Q222" s="316"/>
      <c r="R222" s="316"/>
      <c r="S222" s="316"/>
      <c r="T222" s="316"/>
      <c r="U222" s="317"/>
      <c r="X222" s="315" t="s">
        <v>172</v>
      </c>
      <c r="Y222" s="316"/>
      <c r="Z222" s="316"/>
      <c r="AA222" s="316"/>
      <c r="AB222" s="316"/>
      <c r="AC222" s="316"/>
      <c r="AD222" s="316"/>
      <c r="AE222" s="316"/>
      <c r="AF222" s="316"/>
      <c r="AG222" s="316"/>
      <c r="AH222" s="316"/>
      <c r="AI222" s="316"/>
      <c r="AJ222" s="316"/>
      <c r="AK222" s="316"/>
      <c r="AL222" s="316"/>
      <c r="AM222" s="316"/>
      <c r="AN222" s="316"/>
      <c r="AO222" s="316"/>
      <c r="AP222" s="316"/>
      <c r="AQ222" s="316"/>
      <c r="AR222" s="316"/>
      <c r="AS222" s="459" t="s">
        <v>174</v>
      </c>
    </row>
    <row r="223" spans="1:45" ht="15.75" thickBot="1" x14ac:dyDescent="0.3">
      <c r="A223" s="122"/>
      <c r="B223" s="97" t="s">
        <v>132</v>
      </c>
      <c r="C223" s="97" t="s">
        <v>133</v>
      </c>
      <c r="D223" s="97" t="s">
        <v>134</v>
      </c>
      <c r="E223" s="97" t="s">
        <v>135</v>
      </c>
      <c r="F223" s="97" t="s">
        <v>136</v>
      </c>
      <c r="G223" s="97" t="s">
        <v>137</v>
      </c>
      <c r="H223" s="97" t="s">
        <v>138</v>
      </c>
      <c r="I223" s="97" t="s">
        <v>139</v>
      </c>
      <c r="J223" s="97" t="s">
        <v>140</v>
      </c>
      <c r="K223" s="97" t="s">
        <v>141</v>
      </c>
      <c r="L223" s="97" t="s">
        <v>142</v>
      </c>
      <c r="M223" s="97" t="s">
        <v>143</v>
      </c>
      <c r="N223" s="97" t="s">
        <v>144</v>
      </c>
      <c r="O223" s="97" t="s">
        <v>145</v>
      </c>
      <c r="P223" s="97" t="s">
        <v>146</v>
      </c>
      <c r="Q223" s="97" t="s">
        <v>147</v>
      </c>
      <c r="R223" s="97" t="s">
        <v>148</v>
      </c>
      <c r="S223" s="97" t="s">
        <v>149</v>
      </c>
      <c r="T223" s="97" t="s">
        <v>150</v>
      </c>
      <c r="U223" s="92" t="s">
        <v>151</v>
      </c>
      <c r="X223" s="106"/>
      <c r="Y223" s="107" t="s">
        <v>132</v>
      </c>
      <c r="Z223" s="107" t="s">
        <v>133</v>
      </c>
      <c r="AA223" s="107" t="s">
        <v>134</v>
      </c>
      <c r="AB223" s="107" t="s">
        <v>135</v>
      </c>
      <c r="AC223" s="107" t="s">
        <v>136</v>
      </c>
      <c r="AD223" s="107" t="s">
        <v>137</v>
      </c>
      <c r="AE223" s="107" t="s">
        <v>138</v>
      </c>
      <c r="AF223" s="107" t="s">
        <v>139</v>
      </c>
      <c r="AG223" s="107" t="s">
        <v>140</v>
      </c>
      <c r="AH223" s="107" t="s">
        <v>141</v>
      </c>
      <c r="AI223" s="107" t="s">
        <v>142</v>
      </c>
      <c r="AJ223" s="107" t="s">
        <v>143</v>
      </c>
      <c r="AK223" s="107" t="s">
        <v>144</v>
      </c>
      <c r="AL223" s="107" t="s">
        <v>145</v>
      </c>
      <c r="AM223" s="107" t="s">
        <v>146</v>
      </c>
      <c r="AN223" s="107" t="s">
        <v>147</v>
      </c>
      <c r="AO223" s="107" t="s">
        <v>148</v>
      </c>
      <c r="AP223" s="107" t="s">
        <v>149</v>
      </c>
      <c r="AQ223" s="107" t="s">
        <v>150</v>
      </c>
      <c r="AR223" s="108" t="s">
        <v>151</v>
      </c>
      <c r="AS223" s="460"/>
    </row>
    <row r="224" spans="1:45" x14ac:dyDescent="0.25">
      <c r="A224" s="75" t="s">
        <v>86</v>
      </c>
      <c r="B224" s="160" t="s">
        <v>170</v>
      </c>
      <c r="C224" s="160" t="s">
        <v>170</v>
      </c>
      <c r="D224" s="160" t="s">
        <v>170</v>
      </c>
      <c r="E224" s="160" t="s">
        <v>170</v>
      </c>
      <c r="F224" s="160" t="s">
        <v>170</v>
      </c>
      <c r="G224" s="160" t="s">
        <v>170</v>
      </c>
      <c r="H224" s="160" t="s">
        <v>170</v>
      </c>
      <c r="I224" s="160" t="s">
        <v>170</v>
      </c>
      <c r="J224" s="160"/>
      <c r="K224" s="160" t="s">
        <v>170</v>
      </c>
      <c r="L224" s="160"/>
      <c r="M224" s="160" t="s">
        <v>170</v>
      </c>
      <c r="N224" s="160" t="s">
        <v>170</v>
      </c>
      <c r="O224" s="160" t="s">
        <v>170</v>
      </c>
      <c r="P224" s="160" t="s">
        <v>170</v>
      </c>
      <c r="Q224" s="160" t="s">
        <v>170</v>
      </c>
      <c r="R224" s="160" t="s">
        <v>170</v>
      </c>
      <c r="S224" s="160"/>
      <c r="T224" s="160"/>
      <c r="U224" s="161"/>
      <c r="X224" s="103" t="s">
        <v>86</v>
      </c>
      <c r="Y224" s="104">
        <f t="shared" ref="Y224:Y247" si="96">IF(B224=$AC$1,$R$174,IF(B224=$AC$2,$S$174,IF(B224=$AC$3,0,"-")))</f>
        <v>0</v>
      </c>
      <c r="Z224" s="104">
        <f t="shared" ref="Z224:Z247" si="97">IF(C224=$AC$1,$R$175,IF(C224=$AC$2,$S$175,IF(C224=$AC$3,0,"-")))</f>
        <v>0</v>
      </c>
      <c r="AA224" s="104">
        <f t="shared" ref="AA224:AA247" si="98">IF(D224=$AC$1,$R$176,IF(D224=$AC$2,$S$176,IF(D224=$AC$3,0,"-")))</f>
        <v>0</v>
      </c>
      <c r="AB224" s="104">
        <f t="shared" ref="AB224:AB247" si="99">IF(E224=$AC$1,$R$177,IF(E224=$AC$2,$S$177,IF(E224=$AC$3,0,"-")))</f>
        <v>0</v>
      </c>
      <c r="AC224" s="104">
        <f t="shared" ref="AC224:AC247" si="100">IF(F224=$AC$1,$R$178,IF(F224=$AC$2,$S$178,IF(F224=$AC$3,0,"-")))</f>
        <v>0</v>
      </c>
      <c r="AD224" s="104">
        <f t="shared" ref="AD224:AD247" si="101">IF(G224=$AC$1,$R$179,IF(G224=$AC$2,$S$179,IF(G224=$AC$3,0,"-")))</f>
        <v>0</v>
      </c>
      <c r="AE224" s="104">
        <f t="shared" ref="AE224:AE247" si="102">IF(H224=$AC$1,$R$180,IF(H224=$AC$2,$S$180,IF(H224=$AC$3,0,"-")))</f>
        <v>0</v>
      </c>
      <c r="AF224" s="104">
        <f t="shared" ref="AF224:AF247" si="103">IF(I224=$AC$1,$R$181,IF(I224=$AC$2,$S$181,IF(I224=$AC$3,0,"-")))</f>
        <v>0</v>
      </c>
      <c r="AG224" s="104" t="str">
        <f t="shared" ref="AG224:AG247" si="104">IF(J224=$AC$1,$R$182,IF(J224=$AC$2,$S$182,IF(J224=$AC$3,0,"-")))</f>
        <v>-</v>
      </c>
      <c r="AH224" s="104">
        <f t="shared" ref="AH224:AH247" si="105">IF(K224=$AC$1,$R$183,IF(K224=$AC$2,$S$183,IF(K224=$AC$3,0,"-")))</f>
        <v>0</v>
      </c>
      <c r="AI224" s="104" t="str">
        <f t="shared" ref="AI224:AI247" si="106">IF(L224=$AC$1,$R$184,IF(L224=$AC$2,$S$184,IF(L224=$AC$3,0,"-")))</f>
        <v>-</v>
      </c>
      <c r="AJ224" s="104">
        <f t="shared" ref="AJ224:AJ247" si="107">IF(M224=$AC$1,$R$185,IF(M224=$AC$2,$S$185,IF(M224=$AC$3,0,"-")))</f>
        <v>0</v>
      </c>
      <c r="AK224" s="104">
        <f t="shared" ref="AK224:AK247" si="108">IF(N224=$AC$1,$R$186,IF(N224=$AC$2,$S$186,IF(N224=$AC$3,0,"-")))</f>
        <v>0</v>
      </c>
      <c r="AL224" s="104">
        <f t="shared" ref="AL224:AL247" si="109">IF(O224=$AC$1,$R$187,IF(O224=$AC$2,$S$187,IF(O224=$AC$3,0,"-")))</f>
        <v>0</v>
      </c>
      <c r="AM224" s="104">
        <f t="shared" ref="AM224:AM247" si="110">IF(P224=$AC$1,$R$188,IF(P224=$AC$2,$S$188,IF(P224=$AC$3,0,"-")))</f>
        <v>0</v>
      </c>
      <c r="AN224" s="104">
        <f t="shared" ref="AN224:AN247" si="111">IF(Q224=$AC$1,$R$189,IF(Q224=$AC$2,$S$189,IF(Q224=$AC$3,0,"-")))</f>
        <v>0</v>
      </c>
      <c r="AO224" s="104">
        <f t="shared" ref="AO224:AO247" si="112">IF(R224=$AC$1,$R$190,IF(R224=$AC$2,$S$190,IF(R224=$AC$3,0,"-")))</f>
        <v>0</v>
      </c>
      <c r="AP224" s="104" t="str">
        <f t="shared" ref="AP224:AP247" si="113">IF(S224=$AC$1,$R$191,IF(S224=$AC$2,$S$191,IF(S224=$AC$3,0,"-")))</f>
        <v>-</v>
      </c>
      <c r="AQ224" s="104" t="str">
        <f t="shared" ref="AQ224:AQ247" si="114">IF(T224=$AC$1,$R$192,IF(T224=$AC$2,$S$192,IF(T224=$AC$3,0,"-")))</f>
        <v>-</v>
      </c>
      <c r="AR224" s="105" t="str">
        <f t="shared" ref="AR224:AR247" si="115">IF(U224=$AC$1,$R$193,IF(U224=$AC$2,$S$193,IF(U224=$AC$3,0,"-")))</f>
        <v>-</v>
      </c>
      <c r="AS224" s="109">
        <f>SUM(Y224:AR224)</f>
        <v>0</v>
      </c>
    </row>
    <row r="225" spans="1:45" x14ac:dyDescent="0.25">
      <c r="A225" s="75" t="s">
        <v>87</v>
      </c>
      <c r="B225" s="160" t="s">
        <v>170</v>
      </c>
      <c r="C225" s="160" t="s">
        <v>170</v>
      </c>
      <c r="D225" s="160" t="s">
        <v>170</v>
      </c>
      <c r="E225" s="160" t="s">
        <v>170</v>
      </c>
      <c r="F225" s="160" t="s">
        <v>170</v>
      </c>
      <c r="G225" s="160" t="s">
        <v>170</v>
      </c>
      <c r="H225" s="160" t="s">
        <v>170</v>
      </c>
      <c r="I225" s="160" t="s">
        <v>170</v>
      </c>
      <c r="J225" s="160"/>
      <c r="K225" s="160" t="s">
        <v>170</v>
      </c>
      <c r="L225" s="160"/>
      <c r="M225" s="160" t="s">
        <v>170</v>
      </c>
      <c r="N225" s="160" t="s">
        <v>170</v>
      </c>
      <c r="O225" s="160" t="s">
        <v>170</v>
      </c>
      <c r="P225" s="160" t="s">
        <v>170</v>
      </c>
      <c r="Q225" s="160" t="s">
        <v>170</v>
      </c>
      <c r="R225" s="160" t="s">
        <v>170</v>
      </c>
      <c r="S225" s="160"/>
      <c r="T225" s="160"/>
      <c r="U225" s="161"/>
      <c r="X225" s="75" t="s">
        <v>87</v>
      </c>
      <c r="Y225" s="97">
        <f t="shared" si="96"/>
        <v>0</v>
      </c>
      <c r="Z225" s="97">
        <f t="shared" si="97"/>
        <v>0</v>
      </c>
      <c r="AA225" s="97">
        <f t="shared" si="98"/>
        <v>0</v>
      </c>
      <c r="AB225" s="97">
        <f t="shared" si="99"/>
        <v>0</v>
      </c>
      <c r="AC225" s="97">
        <f t="shared" si="100"/>
        <v>0</v>
      </c>
      <c r="AD225" s="97">
        <f t="shared" si="101"/>
        <v>0</v>
      </c>
      <c r="AE225" s="97">
        <f t="shared" si="102"/>
        <v>0</v>
      </c>
      <c r="AF225" s="97">
        <f t="shared" si="103"/>
        <v>0</v>
      </c>
      <c r="AG225" s="97" t="str">
        <f t="shared" si="104"/>
        <v>-</v>
      </c>
      <c r="AH225" s="97">
        <f t="shared" si="105"/>
        <v>0</v>
      </c>
      <c r="AI225" s="97" t="str">
        <f t="shared" si="106"/>
        <v>-</v>
      </c>
      <c r="AJ225" s="97">
        <f t="shared" si="107"/>
        <v>0</v>
      </c>
      <c r="AK225" s="97">
        <f t="shared" si="108"/>
        <v>0</v>
      </c>
      <c r="AL225" s="97">
        <f t="shared" si="109"/>
        <v>0</v>
      </c>
      <c r="AM225" s="97">
        <f t="shared" si="110"/>
        <v>0</v>
      </c>
      <c r="AN225" s="97">
        <f t="shared" si="111"/>
        <v>0</v>
      </c>
      <c r="AO225" s="97">
        <f t="shared" si="112"/>
        <v>0</v>
      </c>
      <c r="AP225" s="97" t="str">
        <f t="shared" si="113"/>
        <v>-</v>
      </c>
      <c r="AQ225" s="97" t="str">
        <f t="shared" si="114"/>
        <v>-</v>
      </c>
      <c r="AR225" s="100" t="str">
        <f t="shared" si="115"/>
        <v>-</v>
      </c>
      <c r="AS225" s="110">
        <f t="shared" ref="AS225:AS247" si="116">SUM(Y225:AR225)</f>
        <v>0</v>
      </c>
    </row>
    <row r="226" spans="1:45" x14ac:dyDescent="0.25">
      <c r="A226" s="75" t="s">
        <v>88</v>
      </c>
      <c r="B226" s="160" t="s">
        <v>170</v>
      </c>
      <c r="C226" s="160" t="s">
        <v>170</v>
      </c>
      <c r="D226" s="160" t="s">
        <v>170</v>
      </c>
      <c r="E226" s="160" t="s">
        <v>170</v>
      </c>
      <c r="F226" s="160" t="s">
        <v>170</v>
      </c>
      <c r="G226" s="160" t="s">
        <v>170</v>
      </c>
      <c r="H226" s="160" t="s">
        <v>170</v>
      </c>
      <c r="I226" s="160" t="s">
        <v>170</v>
      </c>
      <c r="J226" s="160"/>
      <c r="K226" s="160" t="s">
        <v>170</v>
      </c>
      <c r="L226" s="160"/>
      <c r="M226" s="160" t="s">
        <v>170</v>
      </c>
      <c r="N226" s="160" t="s">
        <v>170</v>
      </c>
      <c r="O226" s="160" t="s">
        <v>170</v>
      </c>
      <c r="P226" s="160" t="s">
        <v>170</v>
      </c>
      <c r="Q226" s="160" t="s">
        <v>170</v>
      </c>
      <c r="R226" s="160" t="s">
        <v>170</v>
      </c>
      <c r="S226" s="160"/>
      <c r="T226" s="160"/>
      <c r="U226" s="161"/>
      <c r="X226" s="75" t="s">
        <v>88</v>
      </c>
      <c r="Y226" s="95">
        <f t="shared" si="96"/>
        <v>0</v>
      </c>
      <c r="Z226" s="95">
        <f t="shared" si="97"/>
        <v>0</v>
      </c>
      <c r="AA226" s="95">
        <f t="shared" si="98"/>
        <v>0</v>
      </c>
      <c r="AB226" s="95">
        <f t="shared" si="99"/>
        <v>0</v>
      </c>
      <c r="AC226" s="95">
        <f t="shared" si="100"/>
        <v>0</v>
      </c>
      <c r="AD226" s="95">
        <f t="shared" si="101"/>
        <v>0</v>
      </c>
      <c r="AE226" s="95">
        <f t="shared" si="102"/>
        <v>0</v>
      </c>
      <c r="AF226" s="95">
        <f t="shared" si="103"/>
        <v>0</v>
      </c>
      <c r="AG226" s="95" t="str">
        <f t="shared" si="104"/>
        <v>-</v>
      </c>
      <c r="AH226" s="95">
        <f t="shared" si="105"/>
        <v>0</v>
      </c>
      <c r="AI226" s="95" t="str">
        <f t="shared" si="106"/>
        <v>-</v>
      </c>
      <c r="AJ226" s="95">
        <f t="shared" si="107"/>
        <v>0</v>
      </c>
      <c r="AK226" s="95">
        <f t="shared" si="108"/>
        <v>0</v>
      </c>
      <c r="AL226" s="95">
        <f t="shared" si="109"/>
        <v>0</v>
      </c>
      <c r="AM226" s="95">
        <f t="shared" si="110"/>
        <v>0</v>
      </c>
      <c r="AN226" s="95">
        <f t="shared" si="111"/>
        <v>0</v>
      </c>
      <c r="AO226" s="95">
        <f t="shared" si="112"/>
        <v>0</v>
      </c>
      <c r="AP226" s="95" t="str">
        <f t="shared" si="113"/>
        <v>-</v>
      </c>
      <c r="AQ226" s="95" t="str">
        <f t="shared" si="114"/>
        <v>-</v>
      </c>
      <c r="AR226" s="101" t="str">
        <f t="shared" si="115"/>
        <v>-</v>
      </c>
      <c r="AS226" s="110">
        <f t="shared" si="116"/>
        <v>0</v>
      </c>
    </row>
    <row r="227" spans="1:45" x14ac:dyDescent="0.25">
      <c r="A227" s="75" t="s">
        <v>89</v>
      </c>
      <c r="B227" s="160" t="s">
        <v>170</v>
      </c>
      <c r="C227" s="160" t="s">
        <v>170</v>
      </c>
      <c r="D227" s="160" t="s">
        <v>170</v>
      </c>
      <c r="E227" s="160" t="s">
        <v>170</v>
      </c>
      <c r="F227" s="160" t="s">
        <v>170</v>
      </c>
      <c r="G227" s="160" t="s">
        <v>170</v>
      </c>
      <c r="H227" s="160" t="s">
        <v>170</v>
      </c>
      <c r="I227" s="160" t="s">
        <v>170</v>
      </c>
      <c r="J227" s="160"/>
      <c r="K227" s="160" t="s">
        <v>170</v>
      </c>
      <c r="L227" s="160"/>
      <c r="M227" s="160" t="s">
        <v>170</v>
      </c>
      <c r="N227" s="160" t="s">
        <v>170</v>
      </c>
      <c r="O227" s="160" t="s">
        <v>170</v>
      </c>
      <c r="P227" s="160" t="s">
        <v>170</v>
      </c>
      <c r="Q227" s="160" t="s">
        <v>170</v>
      </c>
      <c r="R227" s="160" t="s">
        <v>170</v>
      </c>
      <c r="S227" s="160"/>
      <c r="T227" s="160"/>
      <c r="U227" s="161"/>
      <c r="X227" s="75" t="s">
        <v>89</v>
      </c>
      <c r="Y227" s="95">
        <f t="shared" si="96"/>
        <v>0</v>
      </c>
      <c r="Z227" s="95">
        <f t="shared" si="97"/>
        <v>0</v>
      </c>
      <c r="AA227" s="95">
        <f t="shared" si="98"/>
        <v>0</v>
      </c>
      <c r="AB227" s="95">
        <f t="shared" si="99"/>
        <v>0</v>
      </c>
      <c r="AC227" s="95">
        <f t="shared" si="100"/>
        <v>0</v>
      </c>
      <c r="AD227" s="95">
        <f t="shared" si="101"/>
        <v>0</v>
      </c>
      <c r="AE227" s="95">
        <f t="shared" si="102"/>
        <v>0</v>
      </c>
      <c r="AF227" s="95">
        <f t="shared" si="103"/>
        <v>0</v>
      </c>
      <c r="AG227" s="95" t="str">
        <f t="shared" si="104"/>
        <v>-</v>
      </c>
      <c r="AH227" s="95">
        <f t="shared" si="105"/>
        <v>0</v>
      </c>
      <c r="AI227" s="95" t="str">
        <f t="shared" si="106"/>
        <v>-</v>
      </c>
      <c r="AJ227" s="95">
        <f t="shared" si="107"/>
        <v>0</v>
      </c>
      <c r="AK227" s="95">
        <f t="shared" si="108"/>
        <v>0</v>
      </c>
      <c r="AL227" s="95">
        <f t="shared" si="109"/>
        <v>0</v>
      </c>
      <c r="AM227" s="95">
        <f t="shared" si="110"/>
        <v>0</v>
      </c>
      <c r="AN227" s="95">
        <f t="shared" si="111"/>
        <v>0</v>
      </c>
      <c r="AO227" s="95">
        <f t="shared" si="112"/>
        <v>0</v>
      </c>
      <c r="AP227" s="95" t="str">
        <f t="shared" si="113"/>
        <v>-</v>
      </c>
      <c r="AQ227" s="95" t="str">
        <f t="shared" si="114"/>
        <v>-</v>
      </c>
      <c r="AR227" s="101" t="str">
        <f t="shared" si="115"/>
        <v>-</v>
      </c>
      <c r="AS227" s="110">
        <f t="shared" si="116"/>
        <v>0</v>
      </c>
    </row>
    <row r="228" spans="1:45" x14ac:dyDescent="0.25">
      <c r="A228" s="75" t="s">
        <v>90</v>
      </c>
      <c r="B228" s="160" t="s">
        <v>170</v>
      </c>
      <c r="C228" s="160" t="s">
        <v>170</v>
      </c>
      <c r="D228" s="160" t="s">
        <v>170</v>
      </c>
      <c r="E228" s="160" t="s">
        <v>170</v>
      </c>
      <c r="F228" s="160" t="s">
        <v>170</v>
      </c>
      <c r="G228" s="160" t="s">
        <v>170</v>
      </c>
      <c r="H228" s="160" t="s">
        <v>170</v>
      </c>
      <c r="I228" s="160" t="s">
        <v>170</v>
      </c>
      <c r="J228" s="160"/>
      <c r="K228" s="160" t="s">
        <v>170</v>
      </c>
      <c r="L228" s="160"/>
      <c r="M228" s="160" t="s">
        <v>170</v>
      </c>
      <c r="N228" s="160" t="s">
        <v>170</v>
      </c>
      <c r="O228" s="160" t="s">
        <v>170</v>
      </c>
      <c r="P228" s="160" t="s">
        <v>170</v>
      </c>
      <c r="Q228" s="160" t="s">
        <v>170</v>
      </c>
      <c r="R228" s="160" t="s">
        <v>170</v>
      </c>
      <c r="S228" s="160"/>
      <c r="T228" s="160"/>
      <c r="U228" s="161"/>
      <c r="X228" s="75" t="s">
        <v>90</v>
      </c>
      <c r="Y228" s="95">
        <f t="shared" si="96"/>
        <v>0</v>
      </c>
      <c r="Z228" s="95">
        <f t="shared" si="97"/>
        <v>0</v>
      </c>
      <c r="AA228" s="95">
        <f t="shared" si="98"/>
        <v>0</v>
      </c>
      <c r="AB228" s="95">
        <f t="shared" si="99"/>
        <v>0</v>
      </c>
      <c r="AC228" s="95">
        <f t="shared" si="100"/>
        <v>0</v>
      </c>
      <c r="AD228" s="95">
        <f t="shared" si="101"/>
        <v>0</v>
      </c>
      <c r="AE228" s="95">
        <f t="shared" si="102"/>
        <v>0</v>
      </c>
      <c r="AF228" s="95">
        <f t="shared" si="103"/>
        <v>0</v>
      </c>
      <c r="AG228" s="95" t="str">
        <f t="shared" si="104"/>
        <v>-</v>
      </c>
      <c r="AH228" s="95">
        <f t="shared" si="105"/>
        <v>0</v>
      </c>
      <c r="AI228" s="95" t="str">
        <f t="shared" si="106"/>
        <v>-</v>
      </c>
      <c r="AJ228" s="95">
        <f t="shared" si="107"/>
        <v>0</v>
      </c>
      <c r="AK228" s="95">
        <f t="shared" si="108"/>
        <v>0</v>
      </c>
      <c r="AL228" s="95">
        <f t="shared" si="109"/>
        <v>0</v>
      </c>
      <c r="AM228" s="95">
        <f t="shared" si="110"/>
        <v>0</v>
      </c>
      <c r="AN228" s="95">
        <f t="shared" si="111"/>
        <v>0</v>
      </c>
      <c r="AO228" s="95">
        <f t="shared" si="112"/>
        <v>0</v>
      </c>
      <c r="AP228" s="95" t="str">
        <f t="shared" si="113"/>
        <v>-</v>
      </c>
      <c r="AQ228" s="95" t="str">
        <f t="shared" si="114"/>
        <v>-</v>
      </c>
      <c r="AR228" s="101" t="str">
        <f t="shared" si="115"/>
        <v>-</v>
      </c>
      <c r="AS228" s="110">
        <f t="shared" si="116"/>
        <v>0</v>
      </c>
    </row>
    <row r="229" spans="1:45" x14ac:dyDescent="0.25">
      <c r="A229" s="75" t="s">
        <v>91</v>
      </c>
      <c r="B229" s="160" t="s">
        <v>170</v>
      </c>
      <c r="C229" s="160" t="s">
        <v>170</v>
      </c>
      <c r="D229" s="160" t="s">
        <v>170</v>
      </c>
      <c r="E229" s="160" t="s">
        <v>170</v>
      </c>
      <c r="F229" s="160" t="s">
        <v>170</v>
      </c>
      <c r="G229" s="160" t="s">
        <v>170</v>
      </c>
      <c r="H229" s="160" t="s">
        <v>170</v>
      </c>
      <c r="I229" s="160" t="s">
        <v>170</v>
      </c>
      <c r="J229" s="160"/>
      <c r="K229" s="160" t="s">
        <v>170</v>
      </c>
      <c r="L229" s="160"/>
      <c r="M229" s="160" t="s">
        <v>170</v>
      </c>
      <c r="N229" s="160" t="s">
        <v>170</v>
      </c>
      <c r="O229" s="160" t="s">
        <v>170</v>
      </c>
      <c r="P229" s="160" t="s">
        <v>170</v>
      </c>
      <c r="Q229" s="160" t="s">
        <v>170</v>
      </c>
      <c r="R229" s="160" t="s">
        <v>170</v>
      </c>
      <c r="S229" s="160"/>
      <c r="T229" s="160"/>
      <c r="U229" s="161"/>
      <c r="X229" s="75" t="s">
        <v>91</v>
      </c>
      <c r="Y229" s="95">
        <f t="shared" si="96"/>
        <v>0</v>
      </c>
      <c r="Z229" s="95">
        <f t="shared" si="97"/>
        <v>0</v>
      </c>
      <c r="AA229" s="95">
        <f t="shared" si="98"/>
        <v>0</v>
      </c>
      <c r="AB229" s="95">
        <f t="shared" si="99"/>
        <v>0</v>
      </c>
      <c r="AC229" s="95">
        <f t="shared" si="100"/>
        <v>0</v>
      </c>
      <c r="AD229" s="95">
        <f t="shared" si="101"/>
        <v>0</v>
      </c>
      <c r="AE229" s="95">
        <f t="shared" si="102"/>
        <v>0</v>
      </c>
      <c r="AF229" s="95">
        <f t="shared" si="103"/>
        <v>0</v>
      </c>
      <c r="AG229" s="95" t="str">
        <f t="shared" si="104"/>
        <v>-</v>
      </c>
      <c r="AH229" s="95">
        <f t="shared" si="105"/>
        <v>0</v>
      </c>
      <c r="AI229" s="95" t="str">
        <f t="shared" si="106"/>
        <v>-</v>
      </c>
      <c r="AJ229" s="95">
        <f t="shared" si="107"/>
        <v>0</v>
      </c>
      <c r="AK229" s="95">
        <f t="shared" si="108"/>
        <v>0</v>
      </c>
      <c r="AL229" s="95">
        <f t="shared" si="109"/>
        <v>0</v>
      </c>
      <c r="AM229" s="95">
        <f t="shared" si="110"/>
        <v>0</v>
      </c>
      <c r="AN229" s="95">
        <f t="shared" si="111"/>
        <v>0</v>
      </c>
      <c r="AO229" s="95">
        <f t="shared" si="112"/>
        <v>0</v>
      </c>
      <c r="AP229" s="95" t="str">
        <f t="shared" si="113"/>
        <v>-</v>
      </c>
      <c r="AQ229" s="95" t="str">
        <f t="shared" si="114"/>
        <v>-</v>
      </c>
      <c r="AR229" s="101" t="str">
        <f t="shared" si="115"/>
        <v>-</v>
      </c>
      <c r="AS229" s="110">
        <f t="shared" si="116"/>
        <v>0</v>
      </c>
    </row>
    <row r="230" spans="1:45" x14ac:dyDescent="0.25">
      <c r="A230" s="75" t="s">
        <v>92</v>
      </c>
      <c r="B230" s="160" t="s">
        <v>170</v>
      </c>
      <c r="C230" s="160" t="s">
        <v>170</v>
      </c>
      <c r="D230" s="160" t="s">
        <v>170</v>
      </c>
      <c r="E230" s="160" t="s">
        <v>170</v>
      </c>
      <c r="F230" s="160" t="s">
        <v>170</v>
      </c>
      <c r="G230" s="160" t="s">
        <v>170</v>
      </c>
      <c r="H230" s="160" t="s">
        <v>170</v>
      </c>
      <c r="I230" s="160" t="s">
        <v>170</v>
      </c>
      <c r="J230" s="160"/>
      <c r="K230" s="160" t="s">
        <v>170</v>
      </c>
      <c r="L230" s="160"/>
      <c r="M230" s="160" t="s">
        <v>170</v>
      </c>
      <c r="N230" s="160" t="s">
        <v>170</v>
      </c>
      <c r="O230" s="160" t="s">
        <v>170</v>
      </c>
      <c r="P230" s="160" t="s">
        <v>170</v>
      </c>
      <c r="Q230" s="160" t="s">
        <v>170</v>
      </c>
      <c r="R230" s="160" t="s">
        <v>170</v>
      </c>
      <c r="S230" s="160"/>
      <c r="T230" s="160"/>
      <c r="U230" s="161"/>
      <c r="X230" s="75" t="s">
        <v>92</v>
      </c>
      <c r="Y230" s="95">
        <f t="shared" si="96"/>
        <v>0</v>
      </c>
      <c r="Z230" s="95">
        <f t="shared" si="97"/>
        <v>0</v>
      </c>
      <c r="AA230" s="95">
        <f t="shared" si="98"/>
        <v>0</v>
      </c>
      <c r="AB230" s="95">
        <f t="shared" si="99"/>
        <v>0</v>
      </c>
      <c r="AC230" s="95">
        <f t="shared" si="100"/>
        <v>0</v>
      </c>
      <c r="AD230" s="95">
        <f t="shared" si="101"/>
        <v>0</v>
      </c>
      <c r="AE230" s="95">
        <f t="shared" si="102"/>
        <v>0</v>
      </c>
      <c r="AF230" s="95">
        <f t="shared" si="103"/>
        <v>0</v>
      </c>
      <c r="AG230" s="95" t="str">
        <f t="shared" si="104"/>
        <v>-</v>
      </c>
      <c r="AH230" s="95">
        <f t="shared" si="105"/>
        <v>0</v>
      </c>
      <c r="AI230" s="95" t="str">
        <f t="shared" si="106"/>
        <v>-</v>
      </c>
      <c r="AJ230" s="95">
        <f t="shared" si="107"/>
        <v>0</v>
      </c>
      <c r="AK230" s="95">
        <f t="shared" si="108"/>
        <v>0</v>
      </c>
      <c r="AL230" s="95">
        <f t="shared" si="109"/>
        <v>0</v>
      </c>
      <c r="AM230" s="95">
        <f t="shared" si="110"/>
        <v>0</v>
      </c>
      <c r="AN230" s="95">
        <f t="shared" si="111"/>
        <v>0</v>
      </c>
      <c r="AO230" s="95">
        <f t="shared" si="112"/>
        <v>0</v>
      </c>
      <c r="AP230" s="95" t="str">
        <f t="shared" si="113"/>
        <v>-</v>
      </c>
      <c r="AQ230" s="95" t="str">
        <f t="shared" si="114"/>
        <v>-</v>
      </c>
      <c r="AR230" s="101" t="str">
        <f t="shared" si="115"/>
        <v>-</v>
      </c>
      <c r="AS230" s="110">
        <f t="shared" si="116"/>
        <v>0</v>
      </c>
    </row>
    <row r="231" spans="1:45" x14ac:dyDescent="0.25">
      <c r="A231" s="75" t="s">
        <v>93</v>
      </c>
      <c r="B231" s="160" t="s">
        <v>170</v>
      </c>
      <c r="C231" s="160" t="s">
        <v>170</v>
      </c>
      <c r="D231" s="160" t="s">
        <v>170</v>
      </c>
      <c r="E231" s="160" t="s">
        <v>170</v>
      </c>
      <c r="F231" s="160" t="s">
        <v>170</v>
      </c>
      <c r="G231" s="160" t="s">
        <v>170</v>
      </c>
      <c r="H231" s="160" t="s">
        <v>170</v>
      </c>
      <c r="I231" s="160" t="s">
        <v>170</v>
      </c>
      <c r="J231" s="160"/>
      <c r="K231" s="160" t="s">
        <v>170</v>
      </c>
      <c r="L231" s="160"/>
      <c r="M231" s="160" t="s">
        <v>170</v>
      </c>
      <c r="N231" s="160" t="s">
        <v>170</v>
      </c>
      <c r="O231" s="160" t="s">
        <v>170</v>
      </c>
      <c r="P231" s="160" t="s">
        <v>170</v>
      </c>
      <c r="Q231" s="160" t="s">
        <v>170</v>
      </c>
      <c r="R231" s="160" t="s">
        <v>170</v>
      </c>
      <c r="S231" s="160"/>
      <c r="T231" s="160"/>
      <c r="U231" s="161"/>
      <c r="X231" s="75" t="s">
        <v>93</v>
      </c>
      <c r="Y231" s="95">
        <f t="shared" si="96"/>
        <v>0</v>
      </c>
      <c r="Z231" s="95">
        <f t="shared" si="97"/>
        <v>0</v>
      </c>
      <c r="AA231" s="95">
        <f t="shared" si="98"/>
        <v>0</v>
      </c>
      <c r="AB231" s="95">
        <f t="shared" si="99"/>
        <v>0</v>
      </c>
      <c r="AC231" s="95">
        <f t="shared" si="100"/>
        <v>0</v>
      </c>
      <c r="AD231" s="95">
        <f t="shared" si="101"/>
        <v>0</v>
      </c>
      <c r="AE231" s="95">
        <f t="shared" si="102"/>
        <v>0</v>
      </c>
      <c r="AF231" s="95">
        <f t="shared" si="103"/>
        <v>0</v>
      </c>
      <c r="AG231" s="95" t="str">
        <f t="shared" si="104"/>
        <v>-</v>
      </c>
      <c r="AH231" s="95">
        <f t="shared" si="105"/>
        <v>0</v>
      </c>
      <c r="AI231" s="95" t="str">
        <f t="shared" si="106"/>
        <v>-</v>
      </c>
      <c r="AJ231" s="95">
        <f t="shared" si="107"/>
        <v>0</v>
      </c>
      <c r="AK231" s="95">
        <f t="shared" si="108"/>
        <v>0</v>
      </c>
      <c r="AL231" s="95">
        <f t="shared" si="109"/>
        <v>0</v>
      </c>
      <c r="AM231" s="95">
        <f t="shared" si="110"/>
        <v>0</v>
      </c>
      <c r="AN231" s="95">
        <f t="shared" si="111"/>
        <v>0</v>
      </c>
      <c r="AO231" s="95">
        <f t="shared" si="112"/>
        <v>0</v>
      </c>
      <c r="AP231" s="95" t="str">
        <f t="shared" si="113"/>
        <v>-</v>
      </c>
      <c r="AQ231" s="95" t="str">
        <f t="shared" si="114"/>
        <v>-</v>
      </c>
      <c r="AR231" s="101" t="str">
        <f t="shared" si="115"/>
        <v>-</v>
      </c>
      <c r="AS231" s="110">
        <f t="shared" si="116"/>
        <v>0</v>
      </c>
    </row>
    <row r="232" spans="1:45" x14ac:dyDescent="0.25">
      <c r="A232" s="75" t="s">
        <v>94</v>
      </c>
      <c r="B232" s="160" t="s">
        <v>170</v>
      </c>
      <c r="C232" s="160" t="s">
        <v>170</v>
      </c>
      <c r="D232" s="160" t="s">
        <v>170</v>
      </c>
      <c r="E232" s="160" t="s">
        <v>170</v>
      </c>
      <c r="F232" s="160" t="s">
        <v>170</v>
      </c>
      <c r="G232" s="160" t="s">
        <v>170</v>
      </c>
      <c r="H232" s="160" t="s">
        <v>170</v>
      </c>
      <c r="I232" s="160" t="s">
        <v>170</v>
      </c>
      <c r="J232" s="160"/>
      <c r="K232" s="160" t="s">
        <v>170</v>
      </c>
      <c r="L232" s="160"/>
      <c r="M232" s="160" t="s">
        <v>170</v>
      </c>
      <c r="N232" s="160" t="s">
        <v>170</v>
      </c>
      <c r="O232" s="160" t="s">
        <v>170</v>
      </c>
      <c r="P232" s="160" t="s">
        <v>170</v>
      </c>
      <c r="Q232" s="160" t="s">
        <v>170</v>
      </c>
      <c r="R232" s="160" t="s">
        <v>170</v>
      </c>
      <c r="S232" s="160"/>
      <c r="T232" s="160"/>
      <c r="U232" s="161"/>
      <c r="X232" s="75" t="s">
        <v>94</v>
      </c>
      <c r="Y232" s="95">
        <f t="shared" si="96"/>
        <v>0</v>
      </c>
      <c r="Z232" s="95">
        <f t="shared" si="97"/>
        <v>0</v>
      </c>
      <c r="AA232" s="95">
        <f t="shared" si="98"/>
        <v>0</v>
      </c>
      <c r="AB232" s="95">
        <f t="shared" si="99"/>
        <v>0</v>
      </c>
      <c r="AC232" s="95">
        <f t="shared" si="100"/>
        <v>0</v>
      </c>
      <c r="AD232" s="95">
        <f t="shared" si="101"/>
        <v>0</v>
      </c>
      <c r="AE232" s="95">
        <f t="shared" si="102"/>
        <v>0</v>
      </c>
      <c r="AF232" s="95">
        <f t="shared" si="103"/>
        <v>0</v>
      </c>
      <c r="AG232" s="95" t="str">
        <f t="shared" si="104"/>
        <v>-</v>
      </c>
      <c r="AH232" s="95">
        <f t="shared" si="105"/>
        <v>0</v>
      </c>
      <c r="AI232" s="95" t="str">
        <f t="shared" si="106"/>
        <v>-</v>
      </c>
      <c r="AJ232" s="95">
        <f t="shared" si="107"/>
        <v>0</v>
      </c>
      <c r="AK232" s="95">
        <f t="shared" si="108"/>
        <v>0</v>
      </c>
      <c r="AL232" s="95">
        <f t="shared" si="109"/>
        <v>0</v>
      </c>
      <c r="AM232" s="95">
        <f t="shared" si="110"/>
        <v>0</v>
      </c>
      <c r="AN232" s="95">
        <f t="shared" si="111"/>
        <v>0</v>
      </c>
      <c r="AO232" s="95">
        <f t="shared" si="112"/>
        <v>0</v>
      </c>
      <c r="AP232" s="95" t="str">
        <f t="shared" si="113"/>
        <v>-</v>
      </c>
      <c r="AQ232" s="95" t="str">
        <f t="shared" si="114"/>
        <v>-</v>
      </c>
      <c r="AR232" s="101" t="str">
        <f t="shared" si="115"/>
        <v>-</v>
      </c>
      <c r="AS232" s="110">
        <f t="shared" si="116"/>
        <v>0</v>
      </c>
    </row>
    <row r="233" spans="1:45" x14ac:dyDescent="0.25">
      <c r="A233" s="75" t="s">
        <v>95</v>
      </c>
      <c r="B233" s="160" t="s">
        <v>170</v>
      </c>
      <c r="C233" s="160" t="s">
        <v>170</v>
      </c>
      <c r="D233" s="160" t="s">
        <v>170</v>
      </c>
      <c r="E233" s="160" t="s">
        <v>170</v>
      </c>
      <c r="F233" s="160" t="s">
        <v>170</v>
      </c>
      <c r="G233" s="160" t="s">
        <v>170</v>
      </c>
      <c r="H233" s="160" t="s">
        <v>170</v>
      </c>
      <c r="I233" s="160" t="s">
        <v>170</v>
      </c>
      <c r="J233" s="160"/>
      <c r="K233" s="160" t="s">
        <v>170</v>
      </c>
      <c r="L233" s="160"/>
      <c r="M233" s="160" t="s">
        <v>170</v>
      </c>
      <c r="N233" s="160" t="s">
        <v>170</v>
      </c>
      <c r="O233" s="160" t="s">
        <v>170</v>
      </c>
      <c r="P233" s="160" t="s">
        <v>170</v>
      </c>
      <c r="Q233" s="160" t="s">
        <v>170</v>
      </c>
      <c r="R233" s="160" t="s">
        <v>170</v>
      </c>
      <c r="S233" s="160"/>
      <c r="T233" s="160"/>
      <c r="U233" s="161"/>
      <c r="X233" s="75" t="s">
        <v>95</v>
      </c>
      <c r="Y233" s="95">
        <f t="shared" si="96"/>
        <v>0</v>
      </c>
      <c r="Z233" s="95">
        <f t="shared" si="97"/>
        <v>0</v>
      </c>
      <c r="AA233" s="95">
        <f t="shared" si="98"/>
        <v>0</v>
      </c>
      <c r="AB233" s="95">
        <f t="shared" si="99"/>
        <v>0</v>
      </c>
      <c r="AC233" s="95">
        <f t="shared" si="100"/>
        <v>0</v>
      </c>
      <c r="AD233" s="95">
        <f t="shared" si="101"/>
        <v>0</v>
      </c>
      <c r="AE233" s="95">
        <f t="shared" si="102"/>
        <v>0</v>
      </c>
      <c r="AF233" s="95">
        <f t="shared" si="103"/>
        <v>0</v>
      </c>
      <c r="AG233" s="95" t="str">
        <f t="shared" si="104"/>
        <v>-</v>
      </c>
      <c r="AH233" s="95">
        <f t="shared" si="105"/>
        <v>0</v>
      </c>
      <c r="AI233" s="95" t="str">
        <f t="shared" si="106"/>
        <v>-</v>
      </c>
      <c r="AJ233" s="95">
        <f t="shared" si="107"/>
        <v>0</v>
      </c>
      <c r="AK233" s="95">
        <f t="shared" si="108"/>
        <v>0</v>
      </c>
      <c r="AL233" s="95">
        <f t="shared" si="109"/>
        <v>0</v>
      </c>
      <c r="AM233" s="95">
        <f t="shared" si="110"/>
        <v>0</v>
      </c>
      <c r="AN233" s="95">
        <f t="shared" si="111"/>
        <v>0</v>
      </c>
      <c r="AO233" s="95">
        <f t="shared" si="112"/>
        <v>0</v>
      </c>
      <c r="AP233" s="95" t="str">
        <f t="shared" si="113"/>
        <v>-</v>
      </c>
      <c r="AQ233" s="95" t="str">
        <f t="shared" si="114"/>
        <v>-</v>
      </c>
      <c r="AR233" s="101" t="str">
        <f t="shared" si="115"/>
        <v>-</v>
      </c>
      <c r="AS233" s="110">
        <f t="shared" si="116"/>
        <v>0</v>
      </c>
    </row>
    <row r="234" spans="1:45" x14ac:dyDescent="0.25">
      <c r="A234" s="75" t="s">
        <v>96</v>
      </c>
      <c r="B234" s="160" t="s">
        <v>170</v>
      </c>
      <c r="C234" s="160" t="s">
        <v>170</v>
      </c>
      <c r="D234" s="160" t="s">
        <v>170</v>
      </c>
      <c r="E234" s="160" t="s">
        <v>170</v>
      </c>
      <c r="F234" s="160" t="s">
        <v>170</v>
      </c>
      <c r="G234" s="160" t="s">
        <v>170</v>
      </c>
      <c r="H234" s="160" t="s">
        <v>170</v>
      </c>
      <c r="I234" s="160" t="s">
        <v>170</v>
      </c>
      <c r="J234" s="160"/>
      <c r="K234" s="160" t="s">
        <v>170</v>
      </c>
      <c r="L234" s="160"/>
      <c r="M234" s="160" t="s">
        <v>170</v>
      </c>
      <c r="N234" s="160" t="s">
        <v>170</v>
      </c>
      <c r="O234" s="160" t="s">
        <v>170</v>
      </c>
      <c r="P234" s="160" t="s">
        <v>170</v>
      </c>
      <c r="Q234" s="160" t="s">
        <v>170</v>
      </c>
      <c r="R234" s="160" t="s">
        <v>170</v>
      </c>
      <c r="S234" s="160"/>
      <c r="T234" s="160"/>
      <c r="U234" s="161"/>
      <c r="X234" s="75" t="s">
        <v>96</v>
      </c>
      <c r="Y234" s="95">
        <f t="shared" si="96"/>
        <v>0</v>
      </c>
      <c r="Z234" s="95">
        <f t="shared" si="97"/>
        <v>0</v>
      </c>
      <c r="AA234" s="95">
        <f t="shared" si="98"/>
        <v>0</v>
      </c>
      <c r="AB234" s="95">
        <f t="shared" si="99"/>
        <v>0</v>
      </c>
      <c r="AC234" s="95">
        <f t="shared" si="100"/>
        <v>0</v>
      </c>
      <c r="AD234" s="95">
        <f t="shared" si="101"/>
        <v>0</v>
      </c>
      <c r="AE234" s="95">
        <f t="shared" si="102"/>
        <v>0</v>
      </c>
      <c r="AF234" s="95">
        <f t="shared" si="103"/>
        <v>0</v>
      </c>
      <c r="AG234" s="95" t="str">
        <f t="shared" si="104"/>
        <v>-</v>
      </c>
      <c r="AH234" s="95">
        <f t="shared" si="105"/>
        <v>0</v>
      </c>
      <c r="AI234" s="95" t="str">
        <f t="shared" si="106"/>
        <v>-</v>
      </c>
      <c r="AJ234" s="95">
        <f t="shared" si="107"/>
        <v>0</v>
      </c>
      <c r="AK234" s="95">
        <f t="shared" si="108"/>
        <v>0</v>
      </c>
      <c r="AL234" s="95">
        <f t="shared" si="109"/>
        <v>0</v>
      </c>
      <c r="AM234" s="95">
        <f t="shared" si="110"/>
        <v>0</v>
      </c>
      <c r="AN234" s="95">
        <f t="shared" si="111"/>
        <v>0</v>
      </c>
      <c r="AO234" s="95">
        <f t="shared" si="112"/>
        <v>0</v>
      </c>
      <c r="AP234" s="95" t="str">
        <f t="shared" si="113"/>
        <v>-</v>
      </c>
      <c r="AQ234" s="95" t="str">
        <f t="shared" si="114"/>
        <v>-</v>
      </c>
      <c r="AR234" s="101" t="str">
        <f t="shared" si="115"/>
        <v>-</v>
      </c>
      <c r="AS234" s="110">
        <f t="shared" si="116"/>
        <v>0</v>
      </c>
    </row>
    <row r="235" spans="1:45" x14ac:dyDescent="0.25">
      <c r="A235" s="75" t="s">
        <v>97</v>
      </c>
      <c r="B235" s="160" t="s">
        <v>170</v>
      </c>
      <c r="C235" s="160" t="s">
        <v>170</v>
      </c>
      <c r="D235" s="160" t="s">
        <v>170</v>
      </c>
      <c r="E235" s="160" t="s">
        <v>170</v>
      </c>
      <c r="F235" s="160" t="s">
        <v>170</v>
      </c>
      <c r="G235" s="160" t="s">
        <v>170</v>
      </c>
      <c r="H235" s="160" t="s">
        <v>170</v>
      </c>
      <c r="I235" s="160" t="s">
        <v>170</v>
      </c>
      <c r="J235" s="160"/>
      <c r="K235" s="160" t="s">
        <v>170</v>
      </c>
      <c r="L235" s="160"/>
      <c r="M235" s="160" t="s">
        <v>170</v>
      </c>
      <c r="N235" s="160" t="s">
        <v>170</v>
      </c>
      <c r="O235" s="160" t="s">
        <v>170</v>
      </c>
      <c r="P235" s="160" t="s">
        <v>170</v>
      </c>
      <c r="Q235" s="160" t="s">
        <v>170</v>
      </c>
      <c r="R235" s="160" t="s">
        <v>170</v>
      </c>
      <c r="S235" s="160"/>
      <c r="T235" s="160"/>
      <c r="U235" s="161"/>
      <c r="X235" s="75" t="s">
        <v>97</v>
      </c>
      <c r="Y235" s="95">
        <f t="shared" si="96"/>
        <v>0</v>
      </c>
      <c r="Z235" s="95">
        <f t="shared" si="97"/>
        <v>0</v>
      </c>
      <c r="AA235" s="95">
        <f t="shared" si="98"/>
        <v>0</v>
      </c>
      <c r="AB235" s="95">
        <f t="shared" si="99"/>
        <v>0</v>
      </c>
      <c r="AC235" s="95">
        <f t="shared" si="100"/>
        <v>0</v>
      </c>
      <c r="AD235" s="95">
        <f t="shared" si="101"/>
        <v>0</v>
      </c>
      <c r="AE235" s="95">
        <f t="shared" si="102"/>
        <v>0</v>
      </c>
      <c r="AF235" s="95">
        <f t="shared" si="103"/>
        <v>0</v>
      </c>
      <c r="AG235" s="95" t="str">
        <f t="shared" si="104"/>
        <v>-</v>
      </c>
      <c r="AH235" s="95">
        <f t="shared" si="105"/>
        <v>0</v>
      </c>
      <c r="AI235" s="95" t="str">
        <f t="shared" si="106"/>
        <v>-</v>
      </c>
      <c r="AJ235" s="95">
        <f t="shared" si="107"/>
        <v>0</v>
      </c>
      <c r="AK235" s="95">
        <f t="shared" si="108"/>
        <v>0</v>
      </c>
      <c r="AL235" s="95">
        <f t="shared" si="109"/>
        <v>0</v>
      </c>
      <c r="AM235" s="95">
        <f t="shared" si="110"/>
        <v>0</v>
      </c>
      <c r="AN235" s="95">
        <f t="shared" si="111"/>
        <v>0</v>
      </c>
      <c r="AO235" s="95">
        <f t="shared" si="112"/>
        <v>0</v>
      </c>
      <c r="AP235" s="95" t="str">
        <f t="shared" si="113"/>
        <v>-</v>
      </c>
      <c r="AQ235" s="95" t="str">
        <f t="shared" si="114"/>
        <v>-</v>
      </c>
      <c r="AR235" s="101" t="str">
        <f t="shared" si="115"/>
        <v>-</v>
      </c>
      <c r="AS235" s="110">
        <f t="shared" si="116"/>
        <v>0</v>
      </c>
    </row>
    <row r="236" spans="1:45" x14ac:dyDescent="0.25">
      <c r="A236" s="75" t="s">
        <v>98</v>
      </c>
      <c r="B236" s="160" t="s">
        <v>170</v>
      </c>
      <c r="C236" s="160" t="s">
        <v>170</v>
      </c>
      <c r="D236" s="160" t="s">
        <v>170</v>
      </c>
      <c r="E236" s="160" t="s">
        <v>170</v>
      </c>
      <c r="F236" s="160" t="s">
        <v>170</v>
      </c>
      <c r="G236" s="160" t="s">
        <v>170</v>
      </c>
      <c r="H236" s="160" t="s">
        <v>170</v>
      </c>
      <c r="I236" s="160" t="s">
        <v>170</v>
      </c>
      <c r="J236" s="160"/>
      <c r="K236" s="160" t="s">
        <v>170</v>
      </c>
      <c r="L236" s="160"/>
      <c r="M236" s="160" t="s">
        <v>170</v>
      </c>
      <c r="N236" s="160" t="s">
        <v>170</v>
      </c>
      <c r="O236" s="160" t="s">
        <v>170</v>
      </c>
      <c r="P236" s="160" t="s">
        <v>170</v>
      </c>
      <c r="Q236" s="160" t="s">
        <v>170</v>
      </c>
      <c r="R236" s="160" t="s">
        <v>170</v>
      </c>
      <c r="S236" s="160"/>
      <c r="T236" s="160"/>
      <c r="U236" s="161"/>
      <c r="X236" s="75" t="s">
        <v>98</v>
      </c>
      <c r="Y236" s="95">
        <f t="shared" si="96"/>
        <v>0</v>
      </c>
      <c r="Z236" s="95">
        <f t="shared" si="97"/>
        <v>0</v>
      </c>
      <c r="AA236" s="95">
        <f t="shared" si="98"/>
        <v>0</v>
      </c>
      <c r="AB236" s="95">
        <f t="shared" si="99"/>
        <v>0</v>
      </c>
      <c r="AC236" s="95">
        <f t="shared" si="100"/>
        <v>0</v>
      </c>
      <c r="AD236" s="95">
        <f t="shared" si="101"/>
        <v>0</v>
      </c>
      <c r="AE236" s="95">
        <f t="shared" si="102"/>
        <v>0</v>
      </c>
      <c r="AF236" s="95">
        <f t="shared" si="103"/>
        <v>0</v>
      </c>
      <c r="AG236" s="95" t="str">
        <f t="shared" si="104"/>
        <v>-</v>
      </c>
      <c r="AH236" s="95">
        <f t="shared" si="105"/>
        <v>0</v>
      </c>
      <c r="AI236" s="95" t="str">
        <f t="shared" si="106"/>
        <v>-</v>
      </c>
      <c r="AJ236" s="95">
        <f t="shared" si="107"/>
        <v>0</v>
      </c>
      <c r="AK236" s="95">
        <f t="shared" si="108"/>
        <v>0</v>
      </c>
      <c r="AL236" s="95">
        <f t="shared" si="109"/>
        <v>0</v>
      </c>
      <c r="AM236" s="95">
        <f t="shared" si="110"/>
        <v>0</v>
      </c>
      <c r="AN236" s="95">
        <f t="shared" si="111"/>
        <v>0</v>
      </c>
      <c r="AO236" s="95">
        <f t="shared" si="112"/>
        <v>0</v>
      </c>
      <c r="AP236" s="95" t="str">
        <f t="shared" si="113"/>
        <v>-</v>
      </c>
      <c r="AQ236" s="95" t="str">
        <f t="shared" si="114"/>
        <v>-</v>
      </c>
      <c r="AR236" s="101" t="str">
        <f t="shared" si="115"/>
        <v>-</v>
      </c>
      <c r="AS236" s="110">
        <f t="shared" si="116"/>
        <v>0</v>
      </c>
    </row>
    <row r="237" spans="1:45" x14ac:dyDescent="0.25">
      <c r="A237" s="75" t="s">
        <v>99</v>
      </c>
      <c r="B237" s="160" t="s">
        <v>170</v>
      </c>
      <c r="C237" s="160" t="s">
        <v>170</v>
      </c>
      <c r="D237" s="160" t="s">
        <v>170</v>
      </c>
      <c r="E237" s="160" t="s">
        <v>170</v>
      </c>
      <c r="F237" s="160" t="s">
        <v>170</v>
      </c>
      <c r="G237" s="160" t="s">
        <v>170</v>
      </c>
      <c r="H237" s="160" t="s">
        <v>170</v>
      </c>
      <c r="I237" s="160" t="s">
        <v>170</v>
      </c>
      <c r="J237" s="160"/>
      <c r="K237" s="160" t="s">
        <v>170</v>
      </c>
      <c r="L237" s="160"/>
      <c r="M237" s="160" t="s">
        <v>170</v>
      </c>
      <c r="N237" s="160" t="s">
        <v>170</v>
      </c>
      <c r="O237" s="160" t="s">
        <v>170</v>
      </c>
      <c r="P237" s="160" t="s">
        <v>170</v>
      </c>
      <c r="Q237" s="160" t="s">
        <v>170</v>
      </c>
      <c r="R237" s="160" t="s">
        <v>170</v>
      </c>
      <c r="S237" s="160"/>
      <c r="T237" s="160"/>
      <c r="U237" s="161"/>
      <c r="X237" s="75" t="s">
        <v>99</v>
      </c>
      <c r="Y237" s="95">
        <f t="shared" si="96"/>
        <v>0</v>
      </c>
      <c r="Z237" s="95">
        <f t="shared" si="97"/>
        <v>0</v>
      </c>
      <c r="AA237" s="95">
        <f t="shared" si="98"/>
        <v>0</v>
      </c>
      <c r="AB237" s="95">
        <f t="shared" si="99"/>
        <v>0</v>
      </c>
      <c r="AC237" s="95">
        <f t="shared" si="100"/>
        <v>0</v>
      </c>
      <c r="AD237" s="95">
        <f t="shared" si="101"/>
        <v>0</v>
      </c>
      <c r="AE237" s="95">
        <f t="shared" si="102"/>
        <v>0</v>
      </c>
      <c r="AF237" s="95">
        <f t="shared" si="103"/>
        <v>0</v>
      </c>
      <c r="AG237" s="95" t="str">
        <f t="shared" si="104"/>
        <v>-</v>
      </c>
      <c r="AH237" s="95">
        <f t="shared" si="105"/>
        <v>0</v>
      </c>
      <c r="AI237" s="95" t="str">
        <f t="shared" si="106"/>
        <v>-</v>
      </c>
      <c r="AJ237" s="95">
        <f t="shared" si="107"/>
        <v>0</v>
      </c>
      <c r="AK237" s="95">
        <f t="shared" si="108"/>
        <v>0</v>
      </c>
      <c r="AL237" s="95">
        <f t="shared" si="109"/>
        <v>0</v>
      </c>
      <c r="AM237" s="95">
        <f t="shared" si="110"/>
        <v>0</v>
      </c>
      <c r="AN237" s="95">
        <f t="shared" si="111"/>
        <v>0</v>
      </c>
      <c r="AO237" s="95">
        <f t="shared" si="112"/>
        <v>0</v>
      </c>
      <c r="AP237" s="95" t="str">
        <f t="shared" si="113"/>
        <v>-</v>
      </c>
      <c r="AQ237" s="95" t="str">
        <f t="shared" si="114"/>
        <v>-</v>
      </c>
      <c r="AR237" s="101" t="str">
        <f t="shared" si="115"/>
        <v>-</v>
      </c>
      <c r="AS237" s="110">
        <f t="shared" si="116"/>
        <v>0</v>
      </c>
    </row>
    <row r="238" spans="1:45" x14ac:dyDescent="0.25">
      <c r="A238" s="75" t="s">
        <v>100</v>
      </c>
      <c r="B238" s="160" t="s">
        <v>170</v>
      </c>
      <c r="C238" s="160" t="s">
        <v>170</v>
      </c>
      <c r="D238" s="160" t="s">
        <v>170</v>
      </c>
      <c r="E238" s="160" t="s">
        <v>170</v>
      </c>
      <c r="F238" s="160" t="s">
        <v>170</v>
      </c>
      <c r="G238" s="160" t="s">
        <v>170</v>
      </c>
      <c r="H238" s="160" t="s">
        <v>170</v>
      </c>
      <c r="I238" s="160" t="s">
        <v>170</v>
      </c>
      <c r="J238" s="160"/>
      <c r="K238" s="160" t="s">
        <v>170</v>
      </c>
      <c r="L238" s="160"/>
      <c r="M238" s="160" t="s">
        <v>170</v>
      </c>
      <c r="N238" s="160" t="s">
        <v>170</v>
      </c>
      <c r="O238" s="160" t="s">
        <v>170</v>
      </c>
      <c r="P238" s="160" t="s">
        <v>170</v>
      </c>
      <c r="Q238" s="160" t="s">
        <v>170</v>
      </c>
      <c r="R238" s="160" t="s">
        <v>170</v>
      </c>
      <c r="S238" s="160"/>
      <c r="T238" s="160"/>
      <c r="U238" s="161"/>
      <c r="X238" s="75" t="s">
        <v>100</v>
      </c>
      <c r="Y238" s="95">
        <f t="shared" si="96"/>
        <v>0</v>
      </c>
      <c r="Z238" s="95">
        <f t="shared" si="97"/>
        <v>0</v>
      </c>
      <c r="AA238" s="95">
        <f t="shared" si="98"/>
        <v>0</v>
      </c>
      <c r="AB238" s="95">
        <f t="shared" si="99"/>
        <v>0</v>
      </c>
      <c r="AC238" s="95">
        <f t="shared" si="100"/>
        <v>0</v>
      </c>
      <c r="AD238" s="95">
        <f t="shared" si="101"/>
        <v>0</v>
      </c>
      <c r="AE238" s="95">
        <f t="shared" si="102"/>
        <v>0</v>
      </c>
      <c r="AF238" s="95">
        <f t="shared" si="103"/>
        <v>0</v>
      </c>
      <c r="AG238" s="95" t="str">
        <f t="shared" si="104"/>
        <v>-</v>
      </c>
      <c r="AH238" s="95">
        <f t="shared" si="105"/>
        <v>0</v>
      </c>
      <c r="AI238" s="95" t="str">
        <f t="shared" si="106"/>
        <v>-</v>
      </c>
      <c r="AJ238" s="95">
        <f t="shared" si="107"/>
        <v>0</v>
      </c>
      <c r="AK238" s="95">
        <f t="shared" si="108"/>
        <v>0</v>
      </c>
      <c r="AL238" s="95">
        <f t="shared" si="109"/>
        <v>0</v>
      </c>
      <c r="AM238" s="95">
        <f t="shared" si="110"/>
        <v>0</v>
      </c>
      <c r="AN238" s="95">
        <f t="shared" si="111"/>
        <v>0</v>
      </c>
      <c r="AO238" s="95">
        <f t="shared" si="112"/>
        <v>0</v>
      </c>
      <c r="AP238" s="95" t="str">
        <f t="shared" si="113"/>
        <v>-</v>
      </c>
      <c r="AQ238" s="95" t="str">
        <f t="shared" si="114"/>
        <v>-</v>
      </c>
      <c r="AR238" s="101" t="str">
        <f t="shared" si="115"/>
        <v>-</v>
      </c>
      <c r="AS238" s="110">
        <f t="shared" si="116"/>
        <v>0</v>
      </c>
    </row>
    <row r="239" spans="1:45" x14ac:dyDescent="0.25">
      <c r="A239" s="76" t="s">
        <v>101</v>
      </c>
      <c r="B239" s="160" t="s">
        <v>170</v>
      </c>
      <c r="C239" s="160" t="s">
        <v>170</v>
      </c>
      <c r="D239" s="160" t="s">
        <v>170</v>
      </c>
      <c r="E239" s="160" t="s">
        <v>170</v>
      </c>
      <c r="F239" s="160" t="s">
        <v>170</v>
      </c>
      <c r="G239" s="160" t="s">
        <v>170</v>
      </c>
      <c r="H239" s="160" t="s">
        <v>170</v>
      </c>
      <c r="I239" s="160" t="s">
        <v>170</v>
      </c>
      <c r="J239" s="160"/>
      <c r="K239" s="160" t="s">
        <v>170</v>
      </c>
      <c r="L239" s="160"/>
      <c r="M239" s="160" t="s">
        <v>170</v>
      </c>
      <c r="N239" s="160" t="s">
        <v>170</v>
      </c>
      <c r="O239" s="160" t="s">
        <v>170</v>
      </c>
      <c r="P239" s="160" t="s">
        <v>170</v>
      </c>
      <c r="Q239" s="160" t="s">
        <v>170</v>
      </c>
      <c r="R239" s="160" t="s">
        <v>170</v>
      </c>
      <c r="S239" s="160"/>
      <c r="T239" s="160"/>
      <c r="U239" s="161"/>
      <c r="X239" s="76" t="s">
        <v>101</v>
      </c>
      <c r="Y239" s="95">
        <f t="shared" si="96"/>
        <v>0</v>
      </c>
      <c r="Z239" s="95">
        <f t="shared" si="97"/>
        <v>0</v>
      </c>
      <c r="AA239" s="95">
        <f t="shared" si="98"/>
        <v>0</v>
      </c>
      <c r="AB239" s="95">
        <f t="shared" si="99"/>
        <v>0</v>
      </c>
      <c r="AC239" s="95">
        <f t="shared" si="100"/>
        <v>0</v>
      </c>
      <c r="AD239" s="95">
        <f t="shared" si="101"/>
        <v>0</v>
      </c>
      <c r="AE239" s="95">
        <f t="shared" si="102"/>
        <v>0</v>
      </c>
      <c r="AF239" s="95">
        <f t="shared" si="103"/>
        <v>0</v>
      </c>
      <c r="AG239" s="95" t="str">
        <f t="shared" si="104"/>
        <v>-</v>
      </c>
      <c r="AH239" s="95">
        <f t="shared" si="105"/>
        <v>0</v>
      </c>
      <c r="AI239" s="95" t="str">
        <f t="shared" si="106"/>
        <v>-</v>
      </c>
      <c r="AJ239" s="95">
        <f t="shared" si="107"/>
        <v>0</v>
      </c>
      <c r="AK239" s="95">
        <f t="shared" si="108"/>
        <v>0</v>
      </c>
      <c r="AL239" s="95">
        <f t="shared" si="109"/>
        <v>0</v>
      </c>
      <c r="AM239" s="95">
        <f t="shared" si="110"/>
        <v>0</v>
      </c>
      <c r="AN239" s="95">
        <f t="shared" si="111"/>
        <v>0</v>
      </c>
      <c r="AO239" s="95">
        <f t="shared" si="112"/>
        <v>0</v>
      </c>
      <c r="AP239" s="95" t="str">
        <f t="shared" si="113"/>
        <v>-</v>
      </c>
      <c r="AQ239" s="95" t="str">
        <f t="shared" si="114"/>
        <v>-</v>
      </c>
      <c r="AR239" s="101" t="str">
        <f t="shared" si="115"/>
        <v>-</v>
      </c>
      <c r="AS239" s="110">
        <f t="shared" si="116"/>
        <v>0</v>
      </c>
    </row>
    <row r="240" spans="1:45" x14ac:dyDescent="0.25">
      <c r="A240" s="76" t="s">
        <v>102</v>
      </c>
      <c r="B240" s="160" t="s">
        <v>170</v>
      </c>
      <c r="C240" s="160" t="s">
        <v>170</v>
      </c>
      <c r="D240" s="160" t="s">
        <v>170</v>
      </c>
      <c r="E240" s="160" t="s">
        <v>170</v>
      </c>
      <c r="F240" s="160" t="s">
        <v>170</v>
      </c>
      <c r="G240" s="160" t="s">
        <v>170</v>
      </c>
      <c r="H240" s="160" t="s">
        <v>170</v>
      </c>
      <c r="I240" s="160" t="s">
        <v>170</v>
      </c>
      <c r="J240" s="160"/>
      <c r="K240" s="160" t="s">
        <v>170</v>
      </c>
      <c r="L240" s="160"/>
      <c r="M240" s="160" t="s">
        <v>170</v>
      </c>
      <c r="N240" s="160" t="s">
        <v>170</v>
      </c>
      <c r="O240" s="160" t="s">
        <v>170</v>
      </c>
      <c r="P240" s="160" t="s">
        <v>170</v>
      </c>
      <c r="Q240" s="160" t="s">
        <v>170</v>
      </c>
      <c r="R240" s="160" t="s">
        <v>170</v>
      </c>
      <c r="S240" s="160"/>
      <c r="T240" s="160"/>
      <c r="U240" s="161"/>
      <c r="X240" s="76" t="s">
        <v>102</v>
      </c>
      <c r="Y240" s="95">
        <f t="shared" si="96"/>
        <v>0</v>
      </c>
      <c r="Z240" s="95">
        <f t="shared" si="97"/>
        <v>0</v>
      </c>
      <c r="AA240" s="95">
        <f t="shared" si="98"/>
        <v>0</v>
      </c>
      <c r="AB240" s="95">
        <f t="shared" si="99"/>
        <v>0</v>
      </c>
      <c r="AC240" s="95">
        <f t="shared" si="100"/>
        <v>0</v>
      </c>
      <c r="AD240" s="95">
        <f t="shared" si="101"/>
        <v>0</v>
      </c>
      <c r="AE240" s="95">
        <f t="shared" si="102"/>
        <v>0</v>
      </c>
      <c r="AF240" s="95">
        <f t="shared" si="103"/>
        <v>0</v>
      </c>
      <c r="AG240" s="95" t="str">
        <f t="shared" si="104"/>
        <v>-</v>
      </c>
      <c r="AH240" s="95">
        <f t="shared" si="105"/>
        <v>0</v>
      </c>
      <c r="AI240" s="95" t="str">
        <f t="shared" si="106"/>
        <v>-</v>
      </c>
      <c r="AJ240" s="95">
        <f t="shared" si="107"/>
        <v>0</v>
      </c>
      <c r="AK240" s="95">
        <f t="shared" si="108"/>
        <v>0</v>
      </c>
      <c r="AL240" s="95">
        <f t="shared" si="109"/>
        <v>0</v>
      </c>
      <c r="AM240" s="95">
        <f t="shared" si="110"/>
        <v>0</v>
      </c>
      <c r="AN240" s="95">
        <f t="shared" si="111"/>
        <v>0</v>
      </c>
      <c r="AO240" s="95">
        <f t="shared" si="112"/>
        <v>0</v>
      </c>
      <c r="AP240" s="95" t="str">
        <f t="shared" si="113"/>
        <v>-</v>
      </c>
      <c r="AQ240" s="95" t="str">
        <f t="shared" si="114"/>
        <v>-</v>
      </c>
      <c r="AR240" s="101" t="str">
        <f t="shared" si="115"/>
        <v>-</v>
      </c>
      <c r="AS240" s="110">
        <f t="shared" si="116"/>
        <v>0</v>
      </c>
    </row>
    <row r="241" spans="1:45" x14ac:dyDescent="0.25">
      <c r="A241" s="76" t="s">
        <v>103</v>
      </c>
      <c r="B241" s="160" t="s">
        <v>170</v>
      </c>
      <c r="C241" s="160" t="s">
        <v>170</v>
      </c>
      <c r="D241" s="160" t="s">
        <v>170</v>
      </c>
      <c r="E241" s="160" t="s">
        <v>170</v>
      </c>
      <c r="F241" s="160" t="s">
        <v>170</v>
      </c>
      <c r="G241" s="160" t="s">
        <v>170</v>
      </c>
      <c r="H241" s="160" t="s">
        <v>170</v>
      </c>
      <c r="I241" s="160" t="s">
        <v>170</v>
      </c>
      <c r="J241" s="160"/>
      <c r="K241" s="160" t="s">
        <v>170</v>
      </c>
      <c r="L241" s="160"/>
      <c r="M241" s="160" t="s">
        <v>170</v>
      </c>
      <c r="N241" s="160" t="s">
        <v>170</v>
      </c>
      <c r="O241" s="160" t="s">
        <v>170</v>
      </c>
      <c r="P241" s="160" t="s">
        <v>170</v>
      </c>
      <c r="Q241" s="160" t="s">
        <v>170</v>
      </c>
      <c r="R241" s="160" t="s">
        <v>170</v>
      </c>
      <c r="S241" s="160"/>
      <c r="T241" s="160"/>
      <c r="U241" s="161"/>
      <c r="X241" s="76" t="s">
        <v>103</v>
      </c>
      <c r="Y241" s="97">
        <f t="shared" si="96"/>
        <v>0</v>
      </c>
      <c r="Z241" s="97">
        <f t="shared" si="97"/>
        <v>0</v>
      </c>
      <c r="AA241" s="97">
        <f t="shared" si="98"/>
        <v>0</v>
      </c>
      <c r="AB241" s="97">
        <f t="shared" si="99"/>
        <v>0</v>
      </c>
      <c r="AC241" s="97">
        <f t="shared" si="100"/>
        <v>0</v>
      </c>
      <c r="AD241" s="97">
        <f t="shared" si="101"/>
        <v>0</v>
      </c>
      <c r="AE241" s="97">
        <f t="shared" si="102"/>
        <v>0</v>
      </c>
      <c r="AF241" s="97">
        <f t="shared" si="103"/>
        <v>0</v>
      </c>
      <c r="AG241" s="97" t="str">
        <f t="shared" si="104"/>
        <v>-</v>
      </c>
      <c r="AH241" s="97">
        <f t="shared" si="105"/>
        <v>0</v>
      </c>
      <c r="AI241" s="97" t="str">
        <f t="shared" si="106"/>
        <v>-</v>
      </c>
      <c r="AJ241" s="97">
        <f t="shared" si="107"/>
        <v>0</v>
      </c>
      <c r="AK241" s="97">
        <f t="shared" si="108"/>
        <v>0</v>
      </c>
      <c r="AL241" s="97">
        <f t="shared" si="109"/>
        <v>0</v>
      </c>
      <c r="AM241" s="97">
        <f t="shared" si="110"/>
        <v>0</v>
      </c>
      <c r="AN241" s="97">
        <f t="shared" si="111"/>
        <v>0</v>
      </c>
      <c r="AO241" s="97">
        <f t="shared" si="112"/>
        <v>0</v>
      </c>
      <c r="AP241" s="97" t="str">
        <f t="shared" si="113"/>
        <v>-</v>
      </c>
      <c r="AQ241" s="97" t="str">
        <f t="shared" si="114"/>
        <v>-</v>
      </c>
      <c r="AR241" s="100" t="str">
        <f t="shared" si="115"/>
        <v>-</v>
      </c>
      <c r="AS241" s="110">
        <f t="shared" si="116"/>
        <v>0</v>
      </c>
    </row>
    <row r="242" spans="1:45" x14ac:dyDescent="0.25">
      <c r="A242" s="76" t="s">
        <v>104</v>
      </c>
      <c r="B242" s="160" t="s">
        <v>170</v>
      </c>
      <c r="C242" s="160" t="s">
        <v>170</v>
      </c>
      <c r="D242" s="160" t="s">
        <v>170</v>
      </c>
      <c r="E242" s="160" t="s">
        <v>170</v>
      </c>
      <c r="F242" s="160" t="s">
        <v>170</v>
      </c>
      <c r="G242" s="160" t="s">
        <v>170</v>
      </c>
      <c r="H242" s="160" t="s">
        <v>170</v>
      </c>
      <c r="I242" s="160" t="s">
        <v>170</v>
      </c>
      <c r="J242" s="160"/>
      <c r="K242" s="160" t="s">
        <v>170</v>
      </c>
      <c r="L242" s="160"/>
      <c r="M242" s="160" t="s">
        <v>170</v>
      </c>
      <c r="N242" s="160" t="s">
        <v>170</v>
      </c>
      <c r="O242" s="160" t="s">
        <v>170</v>
      </c>
      <c r="P242" s="160" t="s">
        <v>170</v>
      </c>
      <c r="Q242" s="160" t="s">
        <v>170</v>
      </c>
      <c r="R242" s="160" t="s">
        <v>170</v>
      </c>
      <c r="S242" s="160"/>
      <c r="T242" s="160"/>
      <c r="U242" s="161"/>
      <c r="X242" s="76" t="s">
        <v>104</v>
      </c>
      <c r="Y242" s="97">
        <f t="shared" si="96"/>
        <v>0</v>
      </c>
      <c r="Z242" s="97">
        <f t="shared" si="97"/>
        <v>0</v>
      </c>
      <c r="AA242" s="97">
        <f t="shared" si="98"/>
        <v>0</v>
      </c>
      <c r="AB242" s="97">
        <f t="shared" si="99"/>
        <v>0</v>
      </c>
      <c r="AC242" s="97">
        <f t="shared" si="100"/>
        <v>0</v>
      </c>
      <c r="AD242" s="97">
        <f t="shared" si="101"/>
        <v>0</v>
      </c>
      <c r="AE242" s="97">
        <f t="shared" si="102"/>
        <v>0</v>
      </c>
      <c r="AF242" s="97">
        <f t="shared" si="103"/>
        <v>0</v>
      </c>
      <c r="AG242" s="97" t="str">
        <f t="shared" si="104"/>
        <v>-</v>
      </c>
      <c r="AH242" s="97">
        <f t="shared" si="105"/>
        <v>0</v>
      </c>
      <c r="AI242" s="97" t="str">
        <f t="shared" si="106"/>
        <v>-</v>
      </c>
      <c r="AJ242" s="97">
        <f t="shared" si="107"/>
        <v>0</v>
      </c>
      <c r="AK242" s="97">
        <f t="shared" si="108"/>
        <v>0</v>
      </c>
      <c r="AL242" s="97">
        <f t="shared" si="109"/>
        <v>0</v>
      </c>
      <c r="AM242" s="97">
        <f t="shared" si="110"/>
        <v>0</v>
      </c>
      <c r="AN242" s="97">
        <f t="shared" si="111"/>
        <v>0</v>
      </c>
      <c r="AO242" s="97">
        <f t="shared" si="112"/>
        <v>0</v>
      </c>
      <c r="AP242" s="97" t="str">
        <f t="shared" si="113"/>
        <v>-</v>
      </c>
      <c r="AQ242" s="97" t="str">
        <f t="shared" si="114"/>
        <v>-</v>
      </c>
      <c r="AR242" s="100" t="str">
        <f t="shared" si="115"/>
        <v>-</v>
      </c>
      <c r="AS242" s="110">
        <f t="shared" si="116"/>
        <v>0</v>
      </c>
    </row>
    <row r="243" spans="1:45" x14ac:dyDescent="0.25">
      <c r="A243" s="76" t="s">
        <v>105</v>
      </c>
      <c r="B243" s="160" t="s">
        <v>170</v>
      </c>
      <c r="C243" s="160" t="s">
        <v>170</v>
      </c>
      <c r="D243" s="160" t="s">
        <v>170</v>
      </c>
      <c r="E243" s="160" t="s">
        <v>170</v>
      </c>
      <c r="F243" s="160" t="s">
        <v>170</v>
      </c>
      <c r="G243" s="160" t="s">
        <v>170</v>
      </c>
      <c r="H243" s="160" t="s">
        <v>170</v>
      </c>
      <c r="I243" s="160" t="s">
        <v>170</v>
      </c>
      <c r="J243" s="160"/>
      <c r="K243" s="160" t="s">
        <v>170</v>
      </c>
      <c r="L243" s="160"/>
      <c r="M243" s="160" t="s">
        <v>170</v>
      </c>
      <c r="N243" s="160" t="s">
        <v>170</v>
      </c>
      <c r="O243" s="160" t="s">
        <v>170</v>
      </c>
      <c r="P243" s="160" t="s">
        <v>170</v>
      </c>
      <c r="Q243" s="160" t="s">
        <v>170</v>
      </c>
      <c r="R243" s="160" t="s">
        <v>170</v>
      </c>
      <c r="S243" s="160"/>
      <c r="T243" s="160"/>
      <c r="U243" s="161"/>
      <c r="X243" s="76" t="s">
        <v>105</v>
      </c>
      <c r="Y243" s="97">
        <f t="shared" si="96"/>
        <v>0</v>
      </c>
      <c r="Z243" s="97">
        <f t="shared" si="97"/>
        <v>0</v>
      </c>
      <c r="AA243" s="97">
        <f t="shared" si="98"/>
        <v>0</v>
      </c>
      <c r="AB243" s="97">
        <f t="shared" si="99"/>
        <v>0</v>
      </c>
      <c r="AC243" s="97">
        <f t="shared" si="100"/>
        <v>0</v>
      </c>
      <c r="AD243" s="97">
        <f t="shared" si="101"/>
        <v>0</v>
      </c>
      <c r="AE243" s="97">
        <f t="shared" si="102"/>
        <v>0</v>
      </c>
      <c r="AF243" s="97">
        <f t="shared" si="103"/>
        <v>0</v>
      </c>
      <c r="AG243" s="97" t="str">
        <f t="shared" si="104"/>
        <v>-</v>
      </c>
      <c r="AH243" s="97">
        <f t="shared" si="105"/>
        <v>0</v>
      </c>
      <c r="AI243" s="97" t="str">
        <f t="shared" si="106"/>
        <v>-</v>
      </c>
      <c r="AJ243" s="97">
        <f t="shared" si="107"/>
        <v>0</v>
      </c>
      <c r="AK243" s="97">
        <f t="shared" si="108"/>
        <v>0</v>
      </c>
      <c r="AL243" s="97">
        <f t="shared" si="109"/>
        <v>0</v>
      </c>
      <c r="AM243" s="97">
        <f t="shared" si="110"/>
        <v>0</v>
      </c>
      <c r="AN243" s="97">
        <f t="shared" si="111"/>
        <v>0</v>
      </c>
      <c r="AO243" s="97">
        <f t="shared" si="112"/>
        <v>0</v>
      </c>
      <c r="AP243" s="97" t="str">
        <f t="shared" si="113"/>
        <v>-</v>
      </c>
      <c r="AQ243" s="97" t="str">
        <f t="shared" si="114"/>
        <v>-</v>
      </c>
      <c r="AR243" s="100" t="str">
        <f t="shared" si="115"/>
        <v>-</v>
      </c>
      <c r="AS243" s="110">
        <f t="shared" si="116"/>
        <v>0</v>
      </c>
    </row>
    <row r="244" spans="1:45" x14ac:dyDescent="0.25">
      <c r="A244" s="76" t="s">
        <v>106</v>
      </c>
      <c r="B244" s="160" t="s">
        <v>170</v>
      </c>
      <c r="C244" s="160" t="s">
        <v>170</v>
      </c>
      <c r="D244" s="160" t="s">
        <v>170</v>
      </c>
      <c r="E244" s="160" t="s">
        <v>170</v>
      </c>
      <c r="F244" s="160" t="s">
        <v>170</v>
      </c>
      <c r="G244" s="160" t="s">
        <v>170</v>
      </c>
      <c r="H244" s="160" t="s">
        <v>170</v>
      </c>
      <c r="I244" s="160" t="s">
        <v>170</v>
      </c>
      <c r="J244" s="160"/>
      <c r="K244" s="160" t="s">
        <v>170</v>
      </c>
      <c r="L244" s="160"/>
      <c r="M244" s="160" t="s">
        <v>170</v>
      </c>
      <c r="N244" s="160" t="s">
        <v>170</v>
      </c>
      <c r="O244" s="160" t="s">
        <v>170</v>
      </c>
      <c r="P244" s="160" t="s">
        <v>170</v>
      </c>
      <c r="Q244" s="160" t="s">
        <v>170</v>
      </c>
      <c r="R244" s="160" t="s">
        <v>170</v>
      </c>
      <c r="S244" s="160"/>
      <c r="T244" s="160"/>
      <c r="U244" s="161"/>
      <c r="X244" s="76" t="s">
        <v>106</v>
      </c>
      <c r="Y244" s="97">
        <f t="shared" si="96"/>
        <v>0</v>
      </c>
      <c r="Z244" s="97">
        <f t="shared" si="97"/>
        <v>0</v>
      </c>
      <c r="AA244" s="97">
        <f t="shared" si="98"/>
        <v>0</v>
      </c>
      <c r="AB244" s="97">
        <f t="shared" si="99"/>
        <v>0</v>
      </c>
      <c r="AC244" s="97">
        <f t="shared" si="100"/>
        <v>0</v>
      </c>
      <c r="AD244" s="97">
        <f t="shared" si="101"/>
        <v>0</v>
      </c>
      <c r="AE244" s="97">
        <f t="shared" si="102"/>
        <v>0</v>
      </c>
      <c r="AF244" s="97">
        <f t="shared" si="103"/>
        <v>0</v>
      </c>
      <c r="AG244" s="97" t="str">
        <f t="shared" si="104"/>
        <v>-</v>
      </c>
      <c r="AH244" s="97">
        <f t="shared" si="105"/>
        <v>0</v>
      </c>
      <c r="AI244" s="97" t="str">
        <f t="shared" si="106"/>
        <v>-</v>
      </c>
      <c r="AJ244" s="97">
        <f t="shared" si="107"/>
        <v>0</v>
      </c>
      <c r="AK244" s="97">
        <f t="shared" si="108"/>
        <v>0</v>
      </c>
      <c r="AL244" s="97">
        <f t="shared" si="109"/>
        <v>0</v>
      </c>
      <c r="AM244" s="97">
        <f t="shared" si="110"/>
        <v>0</v>
      </c>
      <c r="AN244" s="97">
        <f t="shared" si="111"/>
        <v>0</v>
      </c>
      <c r="AO244" s="97">
        <f t="shared" si="112"/>
        <v>0</v>
      </c>
      <c r="AP244" s="97" t="str">
        <f t="shared" si="113"/>
        <v>-</v>
      </c>
      <c r="AQ244" s="97" t="str">
        <f t="shared" si="114"/>
        <v>-</v>
      </c>
      <c r="AR244" s="100" t="str">
        <f t="shared" si="115"/>
        <v>-</v>
      </c>
      <c r="AS244" s="110">
        <f t="shared" si="116"/>
        <v>0</v>
      </c>
    </row>
    <row r="245" spans="1:45" x14ac:dyDescent="0.25">
      <c r="A245" s="76" t="s">
        <v>107</v>
      </c>
      <c r="B245" s="160" t="s">
        <v>170</v>
      </c>
      <c r="C245" s="160" t="s">
        <v>170</v>
      </c>
      <c r="D245" s="160" t="s">
        <v>170</v>
      </c>
      <c r="E245" s="160" t="s">
        <v>170</v>
      </c>
      <c r="F245" s="160" t="s">
        <v>170</v>
      </c>
      <c r="G245" s="160" t="s">
        <v>170</v>
      </c>
      <c r="H245" s="160" t="s">
        <v>170</v>
      </c>
      <c r="I245" s="160" t="s">
        <v>170</v>
      </c>
      <c r="J245" s="160"/>
      <c r="K245" s="160" t="s">
        <v>170</v>
      </c>
      <c r="L245" s="160"/>
      <c r="M245" s="160" t="s">
        <v>170</v>
      </c>
      <c r="N245" s="160" t="s">
        <v>170</v>
      </c>
      <c r="O245" s="160" t="s">
        <v>170</v>
      </c>
      <c r="P245" s="160" t="s">
        <v>170</v>
      </c>
      <c r="Q245" s="160" t="s">
        <v>170</v>
      </c>
      <c r="R245" s="160" t="s">
        <v>170</v>
      </c>
      <c r="S245" s="160"/>
      <c r="T245" s="160"/>
      <c r="U245" s="161"/>
      <c r="X245" s="76" t="s">
        <v>107</v>
      </c>
      <c r="Y245" s="97">
        <f t="shared" si="96"/>
        <v>0</v>
      </c>
      <c r="Z245" s="97">
        <f t="shared" si="97"/>
        <v>0</v>
      </c>
      <c r="AA245" s="97">
        <f t="shared" si="98"/>
        <v>0</v>
      </c>
      <c r="AB245" s="97">
        <f t="shared" si="99"/>
        <v>0</v>
      </c>
      <c r="AC245" s="97">
        <f t="shared" si="100"/>
        <v>0</v>
      </c>
      <c r="AD245" s="97">
        <f t="shared" si="101"/>
        <v>0</v>
      </c>
      <c r="AE245" s="97">
        <f t="shared" si="102"/>
        <v>0</v>
      </c>
      <c r="AF245" s="97">
        <f t="shared" si="103"/>
        <v>0</v>
      </c>
      <c r="AG245" s="97" t="str">
        <f t="shared" si="104"/>
        <v>-</v>
      </c>
      <c r="AH245" s="97">
        <f t="shared" si="105"/>
        <v>0</v>
      </c>
      <c r="AI245" s="97" t="str">
        <f t="shared" si="106"/>
        <v>-</v>
      </c>
      <c r="AJ245" s="97">
        <f t="shared" si="107"/>
        <v>0</v>
      </c>
      <c r="AK245" s="97">
        <f t="shared" si="108"/>
        <v>0</v>
      </c>
      <c r="AL245" s="97">
        <f t="shared" si="109"/>
        <v>0</v>
      </c>
      <c r="AM245" s="97">
        <f t="shared" si="110"/>
        <v>0</v>
      </c>
      <c r="AN245" s="97">
        <f t="shared" si="111"/>
        <v>0</v>
      </c>
      <c r="AO245" s="97">
        <f t="shared" si="112"/>
        <v>0</v>
      </c>
      <c r="AP245" s="97" t="str">
        <f t="shared" si="113"/>
        <v>-</v>
      </c>
      <c r="AQ245" s="97" t="str">
        <f t="shared" si="114"/>
        <v>-</v>
      </c>
      <c r="AR245" s="100" t="str">
        <f t="shared" si="115"/>
        <v>-</v>
      </c>
      <c r="AS245" s="110">
        <f t="shared" si="116"/>
        <v>0</v>
      </c>
    </row>
    <row r="246" spans="1:45" x14ac:dyDescent="0.25">
      <c r="A246" s="76" t="s">
        <v>108</v>
      </c>
      <c r="B246" s="160" t="s">
        <v>170</v>
      </c>
      <c r="C246" s="160" t="s">
        <v>170</v>
      </c>
      <c r="D246" s="160" t="s">
        <v>170</v>
      </c>
      <c r="E246" s="160" t="s">
        <v>170</v>
      </c>
      <c r="F246" s="160" t="s">
        <v>170</v>
      </c>
      <c r="G246" s="160" t="s">
        <v>170</v>
      </c>
      <c r="H246" s="160" t="s">
        <v>170</v>
      </c>
      <c r="I246" s="160" t="s">
        <v>170</v>
      </c>
      <c r="J246" s="160"/>
      <c r="K246" s="160" t="s">
        <v>170</v>
      </c>
      <c r="L246" s="160"/>
      <c r="M246" s="160" t="s">
        <v>170</v>
      </c>
      <c r="N246" s="160" t="s">
        <v>170</v>
      </c>
      <c r="O246" s="160" t="s">
        <v>170</v>
      </c>
      <c r="P246" s="160" t="s">
        <v>170</v>
      </c>
      <c r="Q246" s="160" t="s">
        <v>170</v>
      </c>
      <c r="R246" s="160" t="s">
        <v>170</v>
      </c>
      <c r="S246" s="160"/>
      <c r="T246" s="160"/>
      <c r="U246" s="161"/>
      <c r="X246" s="76" t="s">
        <v>108</v>
      </c>
      <c r="Y246" s="97">
        <f t="shared" si="96"/>
        <v>0</v>
      </c>
      <c r="Z246" s="97">
        <f t="shared" si="97"/>
        <v>0</v>
      </c>
      <c r="AA246" s="97">
        <f t="shared" si="98"/>
        <v>0</v>
      </c>
      <c r="AB246" s="97">
        <f t="shared" si="99"/>
        <v>0</v>
      </c>
      <c r="AC246" s="97">
        <f t="shared" si="100"/>
        <v>0</v>
      </c>
      <c r="AD246" s="97">
        <f t="shared" si="101"/>
        <v>0</v>
      </c>
      <c r="AE246" s="97">
        <f t="shared" si="102"/>
        <v>0</v>
      </c>
      <c r="AF246" s="97">
        <f t="shared" si="103"/>
        <v>0</v>
      </c>
      <c r="AG246" s="97" t="str">
        <f t="shared" si="104"/>
        <v>-</v>
      </c>
      <c r="AH246" s="97">
        <f t="shared" si="105"/>
        <v>0</v>
      </c>
      <c r="AI246" s="97" t="str">
        <f t="shared" si="106"/>
        <v>-</v>
      </c>
      <c r="AJ246" s="97">
        <f t="shared" si="107"/>
        <v>0</v>
      </c>
      <c r="AK246" s="97">
        <f t="shared" si="108"/>
        <v>0</v>
      </c>
      <c r="AL246" s="97">
        <f t="shared" si="109"/>
        <v>0</v>
      </c>
      <c r="AM246" s="97">
        <f t="shared" si="110"/>
        <v>0</v>
      </c>
      <c r="AN246" s="97">
        <f t="shared" si="111"/>
        <v>0</v>
      </c>
      <c r="AO246" s="97">
        <f t="shared" si="112"/>
        <v>0</v>
      </c>
      <c r="AP246" s="97" t="str">
        <f t="shared" si="113"/>
        <v>-</v>
      </c>
      <c r="AQ246" s="97" t="str">
        <f t="shared" si="114"/>
        <v>-</v>
      </c>
      <c r="AR246" s="100" t="str">
        <f t="shared" si="115"/>
        <v>-</v>
      </c>
      <c r="AS246" s="110">
        <f t="shared" si="116"/>
        <v>0</v>
      </c>
    </row>
    <row r="247" spans="1:45" ht="15.75" thickBot="1" x14ac:dyDescent="0.3">
      <c r="A247" s="77" t="s">
        <v>109</v>
      </c>
      <c r="B247" s="160" t="s">
        <v>170</v>
      </c>
      <c r="C247" s="160" t="s">
        <v>170</v>
      </c>
      <c r="D247" s="160" t="s">
        <v>170</v>
      </c>
      <c r="E247" s="160" t="s">
        <v>170</v>
      </c>
      <c r="F247" s="160" t="s">
        <v>170</v>
      </c>
      <c r="G247" s="160" t="s">
        <v>170</v>
      </c>
      <c r="H247" s="160" t="s">
        <v>170</v>
      </c>
      <c r="I247" s="160" t="s">
        <v>170</v>
      </c>
      <c r="J247" s="257"/>
      <c r="K247" s="160" t="s">
        <v>170</v>
      </c>
      <c r="L247" s="257"/>
      <c r="M247" s="160" t="s">
        <v>170</v>
      </c>
      <c r="N247" s="160" t="s">
        <v>170</v>
      </c>
      <c r="O247" s="160" t="s">
        <v>170</v>
      </c>
      <c r="P247" s="160" t="s">
        <v>170</v>
      </c>
      <c r="Q247" s="160" t="s">
        <v>170</v>
      </c>
      <c r="R247" s="160" t="s">
        <v>170</v>
      </c>
      <c r="S247" s="257"/>
      <c r="T247" s="257"/>
      <c r="U247" s="258"/>
      <c r="X247" s="77" t="s">
        <v>109</v>
      </c>
      <c r="Y247" s="98">
        <f t="shared" si="96"/>
        <v>0</v>
      </c>
      <c r="Z247" s="98">
        <f t="shared" si="97"/>
        <v>0</v>
      </c>
      <c r="AA247" s="98">
        <f t="shared" si="98"/>
        <v>0</v>
      </c>
      <c r="AB247" s="98">
        <f t="shared" si="99"/>
        <v>0</v>
      </c>
      <c r="AC247" s="98">
        <f t="shared" si="100"/>
        <v>0</v>
      </c>
      <c r="AD247" s="98">
        <f t="shared" si="101"/>
        <v>0</v>
      </c>
      <c r="AE247" s="98">
        <f t="shared" si="102"/>
        <v>0</v>
      </c>
      <c r="AF247" s="98">
        <f t="shared" si="103"/>
        <v>0</v>
      </c>
      <c r="AG247" s="98" t="str">
        <f t="shared" si="104"/>
        <v>-</v>
      </c>
      <c r="AH247" s="98">
        <f t="shared" si="105"/>
        <v>0</v>
      </c>
      <c r="AI247" s="98" t="str">
        <f t="shared" si="106"/>
        <v>-</v>
      </c>
      <c r="AJ247" s="98">
        <f t="shared" si="107"/>
        <v>0</v>
      </c>
      <c r="AK247" s="98">
        <f t="shared" si="108"/>
        <v>0</v>
      </c>
      <c r="AL247" s="98">
        <f t="shared" si="109"/>
        <v>0</v>
      </c>
      <c r="AM247" s="98">
        <f t="shared" si="110"/>
        <v>0</v>
      </c>
      <c r="AN247" s="98">
        <f t="shared" si="111"/>
        <v>0</v>
      </c>
      <c r="AO247" s="98">
        <f t="shared" si="112"/>
        <v>0</v>
      </c>
      <c r="AP247" s="98" t="str">
        <f t="shared" si="113"/>
        <v>-</v>
      </c>
      <c r="AQ247" s="98" t="str">
        <f t="shared" si="114"/>
        <v>-</v>
      </c>
      <c r="AR247" s="102" t="str">
        <f t="shared" si="115"/>
        <v>-</v>
      </c>
      <c r="AS247" s="111">
        <f t="shared" si="116"/>
        <v>0</v>
      </c>
    </row>
    <row r="248" spans="1:45" ht="16.5" thickTop="1" thickBot="1" x14ac:dyDescent="0.3"/>
    <row r="249" spans="1:45" ht="15.75" customHeight="1" thickTop="1" x14ac:dyDescent="0.25">
      <c r="A249" s="315" t="s">
        <v>164</v>
      </c>
      <c r="B249" s="316"/>
      <c r="C249" s="316"/>
      <c r="D249" s="316"/>
      <c r="E249" s="316"/>
      <c r="F249" s="316"/>
      <c r="G249" s="316"/>
      <c r="H249" s="316"/>
      <c r="I249" s="316"/>
      <c r="J249" s="316"/>
      <c r="K249" s="316"/>
      <c r="L249" s="316"/>
      <c r="M249" s="316"/>
      <c r="N249" s="316"/>
      <c r="O249" s="316"/>
      <c r="P249" s="316"/>
      <c r="Q249" s="316"/>
      <c r="R249" s="316"/>
      <c r="S249" s="316"/>
      <c r="T249" s="316"/>
      <c r="U249" s="317"/>
      <c r="X249" s="315" t="s">
        <v>173</v>
      </c>
      <c r="Y249" s="316"/>
      <c r="Z249" s="316"/>
      <c r="AA249" s="316"/>
      <c r="AB249" s="316"/>
      <c r="AC249" s="316"/>
      <c r="AD249" s="316"/>
      <c r="AE249" s="316"/>
      <c r="AF249" s="316"/>
      <c r="AG249" s="316"/>
      <c r="AH249" s="316"/>
      <c r="AI249" s="316"/>
      <c r="AJ249" s="316"/>
      <c r="AK249" s="316"/>
      <c r="AL249" s="316"/>
      <c r="AM249" s="316"/>
      <c r="AN249" s="316"/>
      <c r="AO249" s="316"/>
      <c r="AP249" s="316"/>
      <c r="AQ249" s="316"/>
      <c r="AR249" s="316"/>
      <c r="AS249" s="459" t="s">
        <v>174</v>
      </c>
    </row>
    <row r="250" spans="1:45" ht="15.75" thickBot="1" x14ac:dyDescent="0.3">
      <c r="A250" s="122"/>
      <c r="B250" s="97" t="s">
        <v>132</v>
      </c>
      <c r="C250" s="97" t="s">
        <v>133</v>
      </c>
      <c r="D250" s="97" t="s">
        <v>134</v>
      </c>
      <c r="E250" s="97" t="s">
        <v>135</v>
      </c>
      <c r="F250" s="97" t="s">
        <v>136</v>
      </c>
      <c r="G250" s="97" t="s">
        <v>137</v>
      </c>
      <c r="H250" s="97" t="s">
        <v>138</v>
      </c>
      <c r="I250" s="97" t="s">
        <v>139</v>
      </c>
      <c r="J250" s="97" t="s">
        <v>140</v>
      </c>
      <c r="K250" s="97" t="s">
        <v>141</v>
      </c>
      <c r="L250" s="97" t="s">
        <v>142</v>
      </c>
      <c r="M250" s="97" t="s">
        <v>143</v>
      </c>
      <c r="N250" s="97" t="s">
        <v>144</v>
      </c>
      <c r="O250" s="97" t="s">
        <v>145</v>
      </c>
      <c r="P250" s="97" t="s">
        <v>146</v>
      </c>
      <c r="Q250" s="97" t="s">
        <v>147</v>
      </c>
      <c r="R250" s="97" t="s">
        <v>148</v>
      </c>
      <c r="S250" s="97" t="s">
        <v>149</v>
      </c>
      <c r="T250" s="97" t="s">
        <v>150</v>
      </c>
      <c r="U250" s="92" t="s">
        <v>151</v>
      </c>
      <c r="X250" s="106"/>
      <c r="Y250" s="107" t="s">
        <v>132</v>
      </c>
      <c r="Z250" s="107" t="s">
        <v>133</v>
      </c>
      <c r="AA250" s="107" t="s">
        <v>134</v>
      </c>
      <c r="AB250" s="107" t="s">
        <v>135</v>
      </c>
      <c r="AC250" s="107" t="s">
        <v>136</v>
      </c>
      <c r="AD250" s="107" t="s">
        <v>137</v>
      </c>
      <c r="AE250" s="107" t="s">
        <v>138</v>
      </c>
      <c r="AF250" s="107" t="s">
        <v>139</v>
      </c>
      <c r="AG250" s="107" t="s">
        <v>140</v>
      </c>
      <c r="AH250" s="107" t="s">
        <v>141</v>
      </c>
      <c r="AI250" s="107" t="s">
        <v>142</v>
      </c>
      <c r="AJ250" s="107" t="s">
        <v>143</v>
      </c>
      <c r="AK250" s="107" t="s">
        <v>144</v>
      </c>
      <c r="AL250" s="107" t="s">
        <v>145</v>
      </c>
      <c r="AM250" s="107" t="s">
        <v>146</v>
      </c>
      <c r="AN250" s="107" t="s">
        <v>147</v>
      </c>
      <c r="AO250" s="107" t="s">
        <v>148</v>
      </c>
      <c r="AP250" s="107" t="s">
        <v>149</v>
      </c>
      <c r="AQ250" s="107" t="s">
        <v>150</v>
      </c>
      <c r="AR250" s="108" t="s">
        <v>151</v>
      </c>
      <c r="AS250" s="460"/>
    </row>
    <row r="251" spans="1:45" x14ac:dyDescent="0.25">
      <c r="A251" s="75" t="s">
        <v>86</v>
      </c>
      <c r="B251" s="160" t="s">
        <v>170</v>
      </c>
      <c r="C251" s="160" t="s">
        <v>170</v>
      </c>
      <c r="D251" s="160" t="s">
        <v>170</v>
      </c>
      <c r="E251" s="160" t="s">
        <v>170</v>
      </c>
      <c r="F251" s="160" t="s">
        <v>170</v>
      </c>
      <c r="G251" s="160" t="s">
        <v>170</v>
      </c>
      <c r="H251" s="160" t="s">
        <v>170</v>
      </c>
      <c r="I251" s="160" t="s">
        <v>170</v>
      </c>
      <c r="J251" s="160"/>
      <c r="K251" s="160" t="s">
        <v>170</v>
      </c>
      <c r="L251" s="160"/>
      <c r="M251" s="160" t="s">
        <v>170</v>
      </c>
      <c r="N251" s="160" t="s">
        <v>170</v>
      </c>
      <c r="O251" s="160" t="s">
        <v>170</v>
      </c>
      <c r="P251" s="160" t="s">
        <v>170</v>
      </c>
      <c r="Q251" s="160" t="s">
        <v>170</v>
      </c>
      <c r="R251" s="160" t="s">
        <v>170</v>
      </c>
      <c r="S251" s="160"/>
      <c r="T251" s="160"/>
      <c r="U251" s="161"/>
      <c r="X251" s="103" t="s">
        <v>86</v>
      </c>
      <c r="Y251" s="104">
        <f t="shared" ref="Y251:Y274" si="117">IF(B251=$AC$1,$R$174,IF(B251=$AC$2,$S$174,IF(B251=$AC$3,0,"-")))</f>
        <v>0</v>
      </c>
      <c r="Z251" s="104">
        <f t="shared" ref="Z251:Z274" si="118">IF(C251=$AC$1,$R$175,IF(C251=$AC$2,$S$175,IF(C251=$AC$3,0,"-")))</f>
        <v>0</v>
      </c>
      <c r="AA251" s="104">
        <f t="shared" ref="AA251:AA274" si="119">IF(D251=$AC$1,$R$176,IF(D251=$AC$2,$S$176,IF(D251=$AC$3,0,"-")))</f>
        <v>0</v>
      </c>
      <c r="AB251" s="104">
        <f t="shared" ref="AB251:AB274" si="120">IF(E251=$AC$1,$R$177,IF(E251=$AC$2,$S$177,IF(E251=$AC$3,0,"-")))</f>
        <v>0</v>
      </c>
      <c r="AC251" s="104">
        <f t="shared" ref="AC251:AC274" si="121">IF(F251=$AC$1,$R$178,IF(F251=$AC$2,$S$178,IF(F251=$AC$3,0,"-")))</f>
        <v>0</v>
      </c>
      <c r="AD251" s="104">
        <f t="shared" ref="AD251:AD274" si="122">IF(G251=$AC$1,$R$179,IF(G251=$AC$2,$S$179,IF(G251=$AC$3,0,"-")))</f>
        <v>0</v>
      </c>
      <c r="AE251" s="104">
        <f t="shared" ref="AE251:AE274" si="123">IF(H251=$AC$1,$R$180,IF(H251=$AC$2,$S$180,IF(H251=$AC$3,0,"-")))</f>
        <v>0</v>
      </c>
      <c r="AF251" s="104">
        <f t="shared" ref="AF251:AF274" si="124">IF(I251=$AC$1,$R$181,IF(I251=$AC$2,$S$181,IF(I251=$AC$3,0,"-")))</f>
        <v>0</v>
      </c>
      <c r="AG251" s="104" t="str">
        <f t="shared" ref="AG251:AG274" si="125">IF(J251=$AC$1,$R$182,IF(J251=$AC$2,$S$182,IF(J251=$AC$3,0,"-")))</f>
        <v>-</v>
      </c>
      <c r="AH251" s="104">
        <f t="shared" ref="AH251:AH274" si="126">IF(K251=$AC$1,$R$183,IF(K251=$AC$2,$S$183,IF(K251=$AC$3,0,"-")))</f>
        <v>0</v>
      </c>
      <c r="AI251" s="104" t="str">
        <f t="shared" ref="AI251:AI274" si="127">IF(L251=$AC$1,$R$184,IF(L251=$AC$2,$S$184,IF(L251=$AC$3,0,"-")))</f>
        <v>-</v>
      </c>
      <c r="AJ251" s="104">
        <f t="shared" ref="AJ251:AJ274" si="128">IF(M251=$AC$1,$R$185,IF(M251=$AC$2,$S$185,IF(M251=$AC$3,0,"-")))</f>
        <v>0</v>
      </c>
      <c r="AK251" s="104">
        <f t="shared" ref="AK251:AK274" si="129">IF(N251=$AC$1,$R$186,IF(N251=$AC$2,$S$186,IF(N251=$AC$3,0,"-")))</f>
        <v>0</v>
      </c>
      <c r="AL251" s="104">
        <f t="shared" ref="AL251:AL274" si="130">IF(O251=$AC$1,$R$187,IF(O251=$AC$2,$S$187,IF(O251=$AC$3,0,"-")))</f>
        <v>0</v>
      </c>
      <c r="AM251" s="104">
        <f t="shared" ref="AM251:AM274" si="131">IF(P251=$AC$1,$R$188,IF(P251=$AC$2,$S$188,IF(P251=$AC$3,0,"-")))</f>
        <v>0</v>
      </c>
      <c r="AN251" s="104">
        <f t="shared" ref="AN251:AN274" si="132">IF(Q251=$AC$1,$R$189,IF(Q251=$AC$2,$S$189,IF(Q251=$AC$3,0,"-")))</f>
        <v>0</v>
      </c>
      <c r="AO251" s="104">
        <f t="shared" ref="AO251:AO274" si="133">IF(R251=$AC$1,$R$190,IF(R251=$AC$2,$S$190,IF(R251=$AC$3,0,"-")))</f>
        <v>0</v>
      </c>
      <c r="AP251" s="104" t="str">
        <f t="shared" ref="AP251:AP274" si="134">IF(S251=$AC$1,$R$191,IF(S251=$AC$2,$S$191,IF(S251=$AC$3,0,"-")))</f>
        <v>-</v>
      </c>
      <c r="AQ251" s="104" t="str">
        <f t="shared" ref="AQ251:AQ274" si="135">IF(T251=$AC$1,$R$192,IF(T251=$AC$2,$S$192,IF(T251=$AC$3,0,"-")))</f>
        <v>-</v>
      </c>
      <c r="AR251" s="105" t="str">
        <f t="shared" ref="AR251:AR274" si="136">IF(U251=$AC$1,$R$193,IF(U251=$AC$2,$S$193,IF(U251=$AC$3,0,"-")))</f>
        <v>-</v>
      </c>
      <c r="AS251" s="109">
        <f>SUM(Y251:AR251)</f>
        <v>0</v>
      </c>
    </row>
    <row r="252" spans="1:45" x14ac:dyDescent="0.25">
      <c r="A252" s="75" t="s">
        <v>87</v>
      </c>
      <c r="B252" s="160" t="s">
        <v>170</v>
      </c>
      <c r="C252" s="160" t="s">
        <v>170</v>
      </c>
      <c r="D252" s="160" t="s">
        <v>170</v>
      </c>
      <c r="E252" s="160" t="s">
        <v>170</v>
      </c>
      <c r="F252" s="160" t="s">
        <v>170</v>
      </c>
      <c r="G252" s="160" t="s">
        <v>170</v>
      </c>
      <c r="H252" s="160" t="s">
        <v>170</v>
      </c>
      <c r="I252" s="160" t="s">
        <v>170</v>
      </c>
      <c r="J252" s="160"/>
      <c r="K252" s="160" t="s">
        <v>170</v>
      </c>
      <c r="L252" s="160"/>
      <c r="M252" s="160" t="s">
        <v>170</v>
      </c>
      <c r="N252" s="160" t="s">
        <v>170</v>
      </c>
      <c r="O252" s="160" t="s">
        <v>170</v>
      </c>
      <c r="P252" s="160" t="s">
        <v>170</v>
      </c>
      <c r="Q252" s="160" t="s">
        <v>170</v>
      </c>
      <c r="R252" s="160" t="s">
        <v>170</v>
      </c>
      <c r="S252" s="160"/>
      <c r="T252" s="160"/>
      <c r="U252" s="161"/>
      <c r="X252" s="75" t="s">
        <v>87</v>
      </c>
      <c r="Y252" s="97">
        <f t="shared" si="117"/>
        <v>0</v>
      </c>
      <c r="Z252" s="97">
        <f t="shared" si="118"/>
        <v>0</v>
      </c>
      <c r="AA252" s="97">
        <f t="shared" si="119"/>
        <v>0</v>
      </c>
      <c r="AB252" s="97">
        <f t="shared" si="120"/>
        <v>0</v>
      </c>
      <c r="AC252" s="97">
        <f t="shared" si="121"/>
        <v>0</v>
      </c>
      <c r="AD252" s="97">
        <f t="shared" si="122"/>
        <v>0</v>
      </c>
      <c r="AE252" s="97">
        <f t="shared" si="123"/>
        <v>0</v>
      </c>
      <c r="AF252" s="97">
        <f t="shared" si="124"/>
        <v>0</v>
      </c>
      <c r="AG252" s="97" t="str">
        <f t="shared" si="125"/>
        <v>-</v>
      </c>
      <c r="AH252" s="97">
        <f t="shared" si="126"/>
        <v>0</v>
      </c>
      <c r="AI252" s="97" t="str">
        <f t="shared" si="127"/>
        <v>-</v>
      </c>
      <c r="AJ252" s="97">
        <f t="shared" si="128"/>
        <v>0</v>
      </c>
      <c r="AK252" s="97">
        <f t="shared" si="129"/>
        <v>0</v>
      </c>
      <c r="AL252" s="97">
        <f t="shared" si="130"/>
        <v>0</v>
      </c>
      <c r="AM252" s="97">
        <f t="shared" si="131"/>
        <v>0</v>
      </c>
      <c r="AN252" s="97">
        <f t="shared" si="132"/>
        <v>0</v>
      </c>
      <c r="AO252" s="97">
        <f t="shared" si="133"/>
        <v>0</v>
      </c>
      <c r="AP252" s="97" t="str">
        <f t="shared" si="134"/>
        <v>-</v>
      </c>
      <c r="AQ252" s="97" t="str">
        <f t="shared" si="135"/>
        <v>-</v>
      </c>
      <c r="AR252" s="100" t="str">
        <f t="shared" si="136"/>
        <v>-</v>
      </c>
      <c r="AS252" s="110">
        <f t="shared" ref="AS252:AS274" si="137">SUM(Y252:AR252)</f>
        <v>0</v>
      </c>
    </row>
    <row r="253" spans="1:45" x14ac:dyDescent="0.25">
      <c r="A253" s="75" t="s">
        <v>88</v>
      </c>
      <c r="B253" s="160" t="s">
        <v>170</v>
      </c>
      <c r="C253" s="160" t="s">
        <v>170</v>
      </c>
      <c r="D253" s="160" t="s">
        <v>170</v>
      </c>
      <c r="E253" s="160" t="s">
        <v>170</v>
      </c>
      <c r="F253" s="160" t="s">
        <v>170</v>
      </c>
      <c r="G253" s="160" t="s">
        <v>170</v>
      </c>
      <c r="H253" s="160" t="s">
        <v>170</v>
      </c>
      <c r="I253" s="160" t="s">
        <v>170</v>
      </c>
      <c r="J253" s="160"/>
      <c r="K253" s="160" t="s">
        <v>170</v>
      </c>
      <c r="L253" s="160"/>
      <c r="M253" s="160" t="s">
        <v>170</v>
      </c>
      <c r="N253" s="160" t="s">
        <v>170</v>
      </c>
      <c r="O253" s="160" t="s">
        <v>170</v>
      </c>
      <c r="P253" s="160" t="s">
        <v>170</v>
      </c>
      <c r="Q253" s="160" t="s">
        <v>170</v>
      </c>
      <c r="R253" s="160" t="s">
        <v>170</v>
      </c>
      <c r="S253" s="160"/>
      <c r="T253" s="160"/>
      <c r="U253" s="161"/>
      <c r="X253" s="75" t="s">
        <v>88</v>
      </c>
      <c r="Y253" s="95">
        <f t="shared" si="117"/>
        <v>0</v>
      </c>
      <c r="Z253" s="95">
        <f t="shared" si="118"/>
        <v>0</v>
      </c>
      <c r="AA253" s="95">
        <f t="shared" si="119"/>
        <v>0</v>
      </c>
      <c r="AB253" s="95">
        <f t="shared" si="120"/>
        <v>0</v>
      </c>
      <c r="AC253" s="95">
        <f t="shared" si="121"/>
        <v>0</v>
      </c>
      <c r="AD253" s="95">
        <f t="shared" si="122"/>
        <v>0</v>
      </c>
      <c r="AE253" s="95">
        <f t="shared" si="123"/>
        <v>0</v>
      </c>
      <c r="AF253" s="95">
        <f t="shared" si="124"/>
        <v>0</v>
      </c>
      <c r="AG253" s="95" t="str">
        <f t="shared" si="125"/>
        <v>-</v>
      </c>
      <c r="AH253" s="95">
        <f t="shared" si="126"/>
        <v>0</v>
      </c>
      <c r="AI253" s="95" t="str">
        <f t="shared" si="127"/>
        <v>-</v>
      </c>
      <c r="AJ253" s="95">
        <f t="shared" si="128"/>
        <v>0</v>
      </c>
      <c r="AK253" s="95">
        <f t="shared" si="129"/>
        <v>0</v>
      </c>
      <c r="AL253" s="95">
        <f t="shared" si="130"/>
        <v>0</v>
      </c>
      <c r="AM253" s="95">
        <f t="shared" si="131"/>
        <v>0</v>
      </c>
      <c r="AN253" s="95">
        <f t="shared" si="132"/>
        <v>0</v>
      </c>
      <c r="AO253" s="95">
        <f t="shared" si="133"/>
        <v>0</v>
      </c>
      <c r="AP253" s="95" t="str">
        <f t="shared" si="134"/>
        <v>-</v>
      </c>
      <c r="AQ253" s="95" t="str">
        <f t="shared" si="135"/>
        <v>-</v>
      </c>
      <c r="AR253" s="101" t="str">
        <f t="shared" si="136"/>
        <v>-</v>
      </c>
      <c r="AS253" s="110">
        <f t="shared" si="137"/>
        <v>0</v>
      </c>
    </row>
    <row r="254" spans="1:45" x14ac:dyDescent="0.25">
      <c r="A254" s="75" t="s">
        <v>89</v>
      </c>
      <c r="B254" s="160" t="s">
        <v>170</v>
      </c>
      <c r="C254" s="160" t="s">
        <v>170</v>
      </c>
      <c r="D254" s="160" t="s">
        <v>170</v>
      </c>
      <c r="E254" s="160" t="s">
        <v>170</v>
      </c>
      <c r="F254" s="160" t="s">
        <v>170</v>
      </c>
      <c r="G254" s="160" t="s">
        <v>170</v>
      </c>
      <c r="H254" s="160" t="s">
        <v>170</v>
      </c>
      <c r="I254" s="160" t="s">
        <v>170</v>
      </c>
      <c r="J254" s="160"/>
      <c r="K254" s="160" t="s">
        <v>170</v>
      </c>
      <c r="L254" s="160"/>
      <c r="M254" s="160" t="s">
        <v>170</v>
      </c>
      <c r="N254" s="160" t="s">
        <v>170</v>
      </c>
      <c r="O254" s="160" t="s">
        <v>170</v>
      </c>
      <c r="P254" s="160" t="s">
        <v>170</v>
      </c>
      <c r="Q254" s="160" t="s">
        <v>170</v>
      </c>
      <c r="R254" s="160" t="s">
        <v>170</v>
      </c>
      <c r="S254" s="160"/>
      <c r="T254" s="160"/>
      <c r="U254" s="161"/>
      <c r="X254" s="75" t="s">
        <v>89</v>
      </c>
      <c r="Y254" s="95">
        <f t="shared" si="117"/>
        <v>0</v>
      </c>
      <c r="Z254" s="95">
        <f t="shared" si="118"/>
        <v>0</v>
      </c>
      <c r="AA254" s="95">
        <f t="shared" si="119"/>
        <v>0</v>
      </c>
      <c r="AB254" s="95">
        <f t="shared" si="120"/>
        <v>0</v>
      </c>
      <c r="AC254" s="95">
        <f t="shared" si="121"/>
        <v>0</v>
      </c>
      <c r="AD254" s="95">
        <f t="shared" si="122"/>
        <v>0</v>
      </c>
      <c r="AE254" s="95">
        <f t="shared" si="123"/>
        <v>0</v>
      </c>
      <c r="AF254" s="95">
        <f t="shared" si="124"/>
        <v>0</v>
      </c>
      <c r="AG254" s="95" t="str">
        <f t="shared" si="125"/>
        <v>-</v>
      </c>
      <c r="AH254" s="95">
        <f t="shared" si="126"/>
        <v>0</v>
      </c>
      <c r="AI254" s="95" t="str">
        <f t="shared" si="127"/>
        <v>-</v>
      </c>
      <c r="AJ254" s="95">
        <f t="shared" si="128"/>
        <v>0</v>
      </c>
      <c r="AK254" s="95">
        <f t="shared" si="129"/>
        <v>0</v>
      </c>
      <c r="AL254" s="95">
        <f t="shared" si="130"/>
        <v>0</v>
      </c>
      <c r="AM254" s="95">
        <f t="shared" si="131"/>
        <v>0</v>
      </c>
      <c r="AN254" s="95">
        <f t="shared" si="132"/>
        <v>0</v>
      </c>
      <c r="AO254" s="95">
        <f t="shared" si="133"/>
        <v>0</v>
      </c>
      <c r="AP254" s="95" t="str">
        <f t="shared" si="134"/>
        <v>-</v>
      </c>
      <c r="AQ254" s="95" t="str">
        <f t="shared" si="135"/>
        <v>-</v>
      </c>
      <c r="AR254" s="101" t="str">
        <f t="shared" si="136"/>
        <v>-</v>
      </c>
      <c r="AS254" s="110">
        <f t="shared" si="137"/>
        <v>0</v>
      </c>
    </row>
    <row r="255" spans="1:45" x14ac:dyDescent="0.25">
      <c r="A255" s="75" t="s">
        <v>90</v>
      </c>
      <c r="B255" s="160" t="s">
        <v>170</v>
      </c>
      <c r="C255" s="160" t="s">
        <v>170</v>
      </c>
      <c r="D255" s="160" t="s">
        <v>170</v>
      </c>
      <c r="E255" s="160" t="s">
        <v>170</v>
      </c>
      <c r="F255" s="160" t="s">
        <v>170</v>
      </c>
      <c r="G255" s="160" t="s">
        <v>170</v>
      </c>
      <c r="H255" s="160" t="s">
        <v>170</v>
      </c>
      <c r="I255" s="160" t="s">
        <v>170</v>
      </c>
      <c r="J255" s="160"/>
      <c r="K255" s="160" t="s">
        <v>170</v>
      </c>
      <c r="L255" s="160"/>
      <c r="M255" s="160" t="s">
        <v>170</v>
      </c>
      <c r="N255" s="160" t="s">
        <v>170</v>
      </c>
      <c r="O255" s="160" t="s">
        <v>170</v>
      </c>
      <c r="P255" s="160" t="s">
        <v>170</v>
      </c>
      <c r="Q255" s="160" t="s">
        <v>170</v>
      </c>
      <c r="R255" s="160" t="s">
        <v>170</v>
      </c>
      <c r="S255" s="160"/>
      <c r="T255" s="160"/>
      <c r="U255" s="161"/>
      <c r="X255" s="75" t="s">
        <v>90</v>
      </c>
      <c r="Y255" s="95">
        <f t="shared" si="117"/>
        <v>0</v>
      </c>
      <c r="Z255" s="95">
        <f t="shared" si="118"/>
        <v>0</v>
      </c>
      <c r="AA255" s="95">
        <f t="shared" si="119"/>
        <v>0</v>
      </c>
      <c r="AB255" s="95">
        <f t="shared" si="120"/>
        <v>0</v>
      </c>
      <c r="AC255" s="95">
        <f t="shared" si="121"/>
        <v>0</v>
      </c>
      <c r="AD255" s="95">
        <f t="shared" si="122"/>
        <v>0</v>
      </c>
      <c r="AE255" s="95">
        <f t="shared" si="123"/>
        <v>0</v>
      </c>
      <c r="AF255" s="95">
        <f t="shared" si="124"/>
        <v>0</v>
      </c>
      <c r="AG255" s="95" t="str">
        <f t="shared" si="125"/>
        <v>-</v>
      </c>
      <c r="AH255" s="95">
        <f t="shared" si="126"/>
        <v>0</v>
      </c>
      <c r="AI255" s="95" t="str">
        <f t="shared" si="127"/>
        <v>-</v>
      </c>
      <c r="AJ255" s="95">
        <f t="shared" si="128"/>
        <v>0</v>
      </c>
      <c r="AK255" s="95">
        <f t="shared" si="129"/>
        <v>0</v>
      </c>
      <c r="AL255" s="95">
        <f t="shared" si="130"/>
        <v>0</v>
      </c>
      <c r="AM255" s="95">
        <f t="shared" si="131"/>
        <v>0</v>
      </c>
      <c r="AN255" s="95">
        <f t="shared" si="132"/>
        <v>0</v>
      </c>
      <c r="AO255" s="95">
        <f t="shared" si="133"/>
        <v>0</v>
      </c>
      <c r="AP255" s="95" t="str">
        <f t="shared" si="134"/>
        <v>-</v>
      </c>
      <c r="AQ255" s="95" t="str">
        <f t="shared" si="135"/>
        <v>-</v>
      </c>
      <c r="AR255" s="101" t="str">
        <f t="shared" si="136"/>
        <v>-</v>
      </c>
      <c r="AS255" s="110">
        <f t="shared" si="137"/>
        <v>0</v>
      </c>
    </row>
    <row r="256" spans="1:45" x14ac:dyDescent="0.25">
      <c r="A256" s="75" t="s">
        <v>91</v>
      </c>
      <c r="B256" s="160" t="s">
        <v>170</v>
      </c>
      <c r="C256" s="160" t="s">
        <v>170</v>
      </c>
      <c r="D256" s="160" t="s">
        <v>170</v>
      </c>
      <c r="E256" s="160" t="s">
        <v>170</v>
      </c>
      <c r="F256" s="160" t="s">
        <v>170</v>
      </c>
      <c r="G256" s="160" t="s">
        <v>170</v>
      </c>
      <c r="H256" s="160" t="s">
        <v>170</v>
      </c>
      <c r="I256" s="160" t="s">
        <v>170</v>
      </c>
      <c r="J256" s="160"/>
      <c r="K256" s="160" t="s">
        <v>170</v>
      </c>
      <c r="L256" s="160"/>
      <c r="M256" s="160" t="s">
        <v>170</v>
      </c>
      <c r="N256" s="160" t="s">
        <v>170</v>
      </c>
      <c r="O256" s="160" t="s">
        <v>170</v>
      </c>
      <c r="P256" s="160" t="s">
        <v>170</v>
      </c>
      <c r="Q256" s="160" t="s">
        <v>170</v>
      </c>
      <c r="R256" s="160" t="s">
        <v>170</v>
      </c>
      <c r="S256" s="160"/>
      <c r="T256" s="160"/>
      <c r="U256" s="161"/>
      <c r="X256" s="75" t="s">
        <v>91</v>
      </c>
      <c r="Y256" s="95">
        <f t="shared" si="117"/>
        <v>0</v>
      </c>
      <c r="Z256" s="95">
        <f t="shared" si="118"/>
        <v>0</v>
      </c>
      <c r="AA256" s="95">
        <f t="shared" si="119"/>
        <v>0</v>
      </c>
      <c r="AB256" s="95">
        <f t="shared" si="120"/>
        <v>0</v>
      </c>
      <c r="AC256" s="95">
        <f t="shared" si="121"/>
        <v>0</v>
      </c>
      <c r="AD256" s="95">
        <f t="shared" si="122"/>
        <v>0</v>
      </c>
      <c r="AE256" s="95">
        <f t="shared" si="123"/>
        <v>0</v>
      </c>
      <c r="AF256" s="95">
        <f t="shared" si="124"/>
        <v>0</v>
      </c>
      <c r="AG256" s="95" t="str">
        <f t="shared" si="125"/>
        <v>-</v>
      </c>
      <c r="AH256" s="95">
        <f t="shared" si="126"/>
        <v>0</v>
      </c>
      <c r="AI256" s="95" t="str">
        <f t="shared" si="127"/>
        <v>-</v>
      </c>
      <c r="AJ256" s="95">
        <f t="shared" si="128"/>
        <v>0</v>
      </c>
      <c r="AK256" s="95">
        <f t="shared" si="129"/>
        <v>0</v>
      </c>
      <c r="AL256" s="95">
        <f t="shared" si="130"/>
        <v>0</v>
      </c>
      <c r="AM256" s="95">
        <f t="shared" si="131"/>
        <v>0</v>
      </c>
      <c r="AN256" s="95">
        <f t="shared" si="132"/>
        <v>0</v>
      </c>
      <c r="AO256" s="95">
        <f t="shared" si="133"/>
        <v>0</v>
      </c>
      <c r="AP256" s="95" t="str">
        <f t="shared" si="134"/>
        <v>-</v>
      </c>
      <c r="AQ256" s="95" t="str">
        <f t="shared" si="135"/>
        <v>-</v>
      </c>
      <c r="AR256" s="101" t="str">
        <f t="shared" si="136"/>
        <v>-</v>
      </c>
      <c r="AS256" s="110">
        <f t="shared" si="137"/>
        <v>0</v>
      </c>
    </row>
    <row r="257" spans="1:45" x14ac:dyDescent="0.25">
      <c r="A257" s="75" t="s">
        <v>92</v>
      </c>
      <c r="B257" s="160" t="s">
        <v>170</v>
      </c>
      <c r="C257" s="160" t="s">
        <v>170</v>
      </c>
      <c r="D257" s="160" t="s">
        <v>170</v>
      </c>
      <c r="E257" s="160" t="s">
        <v>170</v>
      </c>
      <c r="F257" s="160" t="s">
        <v>170</v>
      </c>
      <c r="G257" s="160" t="s">
        <v>170</v>
      </c>
      <c r="H257" s="160" t="s">
        <v>170</v>
      </c>
      <c r="I257" s="160" t="s">
        <v>170</v>
      </c>
      <c r="J257" s="160"/>
      <c r="K257" s="160" t="s">
        <v>170</v>
      </c>
      <c r="L257" s="160"/>
      <c r="M257" s="160" t="s">
        <v>170</v>
      </c>
      <c r="N257" s="160" t="s">
        <v>170</v>
      </c>
      <c r="O257" s="160" t="s">
        <v>170</v>
      </c>
      <c r="P257" s="160" t="s">
        <v>170</v>
      </c>
      <c r="Q257" s="160" t="s">
        <v>170</v>
      </c>
      <c r="R257" s="160" t="s">
        <v>170</v>
      </c>
      <c r="S257" s="160"/>
      <c r="T257" s="160"/>
      <c r="U257" s="161"/>
      <c r="X257" s="75" t="s">
        <v>92</v>
      </c>
      <c r="Y257" s="95">
        <f t="shared" si="117"/>
        <v>0</v>
      </c>
      <c r="Z257" s="95">
        <f t="shared" si="118"/>
        <v>0</v>
      </c>
      <c r="AA257" s="95">
        <f t="shared" si="119"/>
        <v>0</v>
      </c>
      <c r="AB257" s="95">
        <f t="shared" si="120"/>
        <v>0</v>
      </c>
      <c r="AC257" s="95">
        <f t="shared" si="121"/>
        <v>0</v>
      </c>
      <c r="AD257" s="95">
        <f t="shared" si="122"/>
        <v>0</v>
      </c>
      <c r="AE257" s="95">
        <f t="shared" si="123"/>
        <v>0</v>
      </c>
      <c r="AF257" s="95">
        <f t="shared" si="124"/>
        <v>0</v>
      </c>
      <c r="AG257" s="95" t="str">
        <f t="shared" si="125"/>
        <v>-</v>
      </c>
      <c r="AH257" s="95">
        <f t="shared" si="126"/>
        <v>0</v>
      </c>
      <c r="AI257" s="95" t="str">
        <f t="shared" si="127"/>
        <v>-</v>
      </c>
      <c r="AJ257" s="95">
        <f t="shared" si="128"/>
        <v>0</v>
      </c>
      <c r="AK257" s="95">
        <f t="shared" si="129"/>
        <v>0</v>
      </c>
      <c r="AL257" s="95">
        <f t="shared" si="130"/>
        <v>0</v>
      </c>
      <c r="AM257" s="95">
        <f t="shared" si="131"/>
        <v>0</v>
      </c>
      <c r="AN257" s="95">
        <f t="shared" si="132"/>
        <v>0</v>
      </c>
      <c r="AO257" s="95">
        <f t="shared" si="133"/>
        <v>0</v>
      </c>
      <c r="AP257" s="95" t="str">
        <f t="shared" si="134"/>
        <v>-</v>
      </c>
      <c r="AQ257" s="95" t="str">
        <f t="shared" si="135"/>
        <v>-</v>
      </c>
      <c r="AR257" s="101" t="str">
        <f t="shared" si="136"/>
        <v>-</v>
      </c>
      <c r="AS257" s="110">
        <f t="shared" si="137"/>
        <v>0</v>
      </c>
    </row>
    <row r="258" spans="1:45" x14ac:dyDescent="0.25">
      <c r="A258" s="75" t="s">
        <v>93</v>
      </c>
      <c r="B258" s="160" t="s">
        <v>170</v>
      </c>
      <c r="C258" s="160" t="s">
        <v>170</v>
      </c>
      <c r="D258" s="160" t="s">
        <v>170</v>
      </c>
      <c r="E258" s="160" t="s">
        <v>170</v>
      </c>
      <c r="F258" s="160" t="s">
        <v>170</v>
      </c>
      <c r="G258" s="160" t="s">
        <v>170</v>
      </c>
      <c r="H258" s="160" t="s">
        <v>170</v>
      </c>
      <c r="I258" s="160" t="s">
        <v>170</v>
      </c>
      <c r="J258" s="160"/>
      <c r="K258" s="160" t="s">
        <v>170</v>
      </c>
      <c r="L258" s="160"/>
      <c r="M258" s="160" t="s">
        <v>170</v>
      </c>
      <c r="N258" s="160" t="s">
        <v>170</v>
      </c>
      <c r="O258" s="160" t="s">
        <v>170</v>
      </c>
      <c r="P258" s="160" t="s">
        <v>170</v>
      </c>
      <c r="Q258" s="160" t="s">
        <v>170</v>
      </c>
      <c r="R258" s="160" t="s">
        <v>170</v>
      </c>
      <c r="S258" s="160"/>
      <c r="T258" s="160"/>
      <c r="U258" s="161"/>
      <c r="X258" s="75" t="s">
        <v>93</v>
      </c>
      <c r="Y258" s="95">
        <f t="shared" si="117"/>
        <v>0</v>
      </c>
      <c r="Z258" s="95">
        <f t="shared" si="118"/>
        <v>0</v>
      </c>
      <c r="AA258" s="95">
        <f t="shared" si="119"/>
        <v>0</v>
      </c>
      <c r="AB258" s="95">
        <f t="shared" si="120"/>
        <v>0</v>
      </c>
      <c r="AC258" s="95">
        <f t="shared" si="121"/>
        <v>0</v>
      </c>
      <c r="AD258" s="95">
        <f t="shared" si="122"/>
        <v>0</v>
      </c>
      <c r="AE258" s="95">
        <f t="shared" si="123"/>
        <v>0</v>
      </c>
      <c r="AF258" s="95">
        <f t="shared" si="124"/>
        <v>0</v>
      </c>
      <c r="AG258" s="95" t="str">
        <f t="shared" si="125"/>
        <v>-</v>
      </c>
      <c r="AH258" s="95">
        <f t="shared" si="126"/>
        <v>0</v>
      </c>
      <c r="AI258" s="95" t="str">
        <f t="shared" si="127"/>
        <v>-</v>
      </c>
      <c r="AJ258" s="95">
        <f t="shared" si="128"/>
        <v>0</v>
      </c>
      <c r="AK258" s="95">
        <f t="shared" si="129"/>
        <v>0</v>
      </c>
      <c r="AL258" s="95">
        <f t="shared" si="130"/>
        <v>0</v>
      </c>
      <c r="AM258" s="95">
        <f t="shared" si="131"/>
        <v>0</v>
      </c>
      <c r="AN258" s="95">
        <f t="shared" si="132"/>
        <v>0</v>
      </c>
      <c r="AO258" s="95">
        <f t="shared" si="133"/>
        <v>0</v>
      </c>
      <c r="AP258" s="95" t="str">
        <f t="shared" si="134"/>
        <v>-</v>
      </c>
      <c r="AQ258" s="95" t="str">
        <f t="shared" si="135"/>
        <v>-</v>
      </c>
      <c r="AR258" s="101" t="str">
        <f t="shared" si="136"/>
        <v>-</v>
      </c>
      <c r="AS258" s="110">
        <f t="shared" si="137"/>
        <v>0</v>
      </c>
    </row>
    <row r="259" spans="1:45" x14ac:dyDescent="0.25">
      <c r="A259" s="75" t="s">
        <v>94</v>
      </c>
      <c r="B259" s="160" t="s">
        <v>170</v>
      </c>
      <c r="C259" s="160" t="s">
        <v>170</v>
      </c>
      <c r="D259" s="160" t="s">
        <v>170</v>
      </c>
      <c r="E259" s="160" t="s">
        <v>170</v>
      </c>
      <c r="F259" s="160" t="s">
        <v>170</v>
      </c>
      <c r="G259" s="160" t="s">
        <v>170</v>
      </c>
      <c r="H259" s="160" t="s">
        <v>170</v>
      </c>
      <c r="I259" s="160" t="s">
        <v>170</v>
      </c>
      <c r="J259" s="160"/>
      <c r="K259" s="160" t="s">
        <v>170</v>
      </c>
      <c r="L259" s="160"/>
      <c r="M259" s="160" t="s">
        <v>170</v>
      </c>
      <c r="N259" s="160" t="s">
        <v>170</v>
      </c>
      <c r="O259" s="160" t="s">
        <v>170</v>
      </c>
      <c r="P259" s="160" t="s">
        <v>170</v>
      </c>
      <c r="Q259" s="160" t="s">
        <v>170</v>
      </c>
      <c r="R259" s="160" t="s">
        <v>170</v>
      </c>
      <c r="S259" s="160"/>
      <c r="T259" s="160"/>
      <c r="U259" s="161"/>
      <c r="X259" s="75" t="s">
        <v>94</v>
      </c>
      <c r="Y259" s="95">
        <f t="shared" si="117"/>
        <v>0</v>
      </c>
      <c r="Z259" s="95">
        <f t="shared" si="118"/>
        <v>0</v>
      </c>
      <c r="AA259" s="95">
        <f t="shared" si="119"/>
        <v>0</v>
      </c>
      <c r="AB259" s="95">
        <f t="shared" si="120"/>
        <v>0</v>
      </c>
      <c r="AC259" s="95">
        <f t="shared" si="121"/>
        <v>0</v>
      </c>
      <c r="AD259" s="95">
        <f t="shared" si="122"/>
        <v>0</v>
      </c>
      <c r="AE259" s="95">
        <f t="shared" si="123"/>
        <v>0</v>
      </c>
      <c r="AF259" s="95">
        <f t="shared" si="124"/>
        <v>0</v>
      </c>
      <c r="AG259" s="95" t="str">
        <f t="shared" si="125"/>
        <v>-</v>
      </c>
      <c r="AH259" s="95">
        <f t="shared" si="126"/>
        <v>0</v>
      </c>
      <c r="AI259" s="95" t="str">
        <f t="shared" si="127"/>
        <v>-</v>
      </c>
      <c r="AJ259" s="95">
        <f t="shared" si="128"/>
        <v>0</v>
      </c>
      <c r="AK259" s="95">
        <f t="shared" si="129"/>
        <v>0</v>
      </c>
      <c r="AL259" s="95">
        <f t="shared" si="130"/>
        <v>0</v>
      </c>
      <c r="AM259" s="95">
        <f t="shared" si="131"/>
        <v>0</v>
      </c>
      <c r="AN259" s="95">
        <f t="shared" si="132"/>
        <v>0</v>
      </c>
      <c r="AO259" s="95">
        <f t="shared" si="133"/>
        <v>0</v>
      </c>
      <c r="AP259" s="95" t="str">
        <f t="shared" si="134"/>
        <v>-</v>
      </c>
      <c r="AQ259" s="95" t="str">
        <f t="shared" si="135"/>
        <v>-</v>
      </c>
      <c r="AR259" s="101" t="str">
        <f t="shared" si="136"/>
        <v>-</v>
      </c>
      <c r="AS259" s="110">
        <f t="shared" si="137"/>
        <v>0</v>
      </c>
    </row>
    <row r="260" spans="1:45" x14ac:dyDescent="0.25">
      <c r="A260" s="75" t="s">
        <v>95</v>
      </c>
      <c r="B260" s="160" t="s">
        <v>170</v>
      </c>
      <c r="C260" s="160" t="s">
        <v>170</v>
      </c>
      <c r="D260" s="160" t="s">
        <v>170</v>
      </c>
      <c r="E260" s="160" t="s">
        <v>170</v>
      </c>
      <c r="F260" s="160" t="s">
        <v>170</v>
      </c>
      <c r="G260" s="160" t="s">
        <v>170</v>
      </c>
      <c r="H260" s="160" t="s">
        <v>170</v>
      </c>
      <c r="I260" s="160" t="s">
        <v>170</v>
      </c>
      <c r="J260" s="160"/>
      <c r="K260" s="160" t="s">
        <v>170</v>
      </c>
      <c r="L260" s="160"/>
      <c r="M260" s="160" t="s">
        <v>170</v>
      </c>
      <c r="N260" s="160" t="s">
        <v>170</v>
      </c>
      <c r="O260" s="160" t="s">
        <v>170</v>
      </c>
      <c r="P260" s="160" t="s">
        <v>170</v>
      </c>
      <c r="Q260" s="160" t="s">
        <v>170</v>
      </c>
      <c r="R260" s="160" t="s">
        <v>170</v>
      </c>
      <c r="S260" s="160"/>
      <c r="T260" s="160"/>
      <c r="U260" s="161"/>
      <c r="X260" s="75" t="s">
        <v>95</v>
      </c>
      <c r="Y260" s="95">
        <f t="shared" si="117"/>
        <v>0</v>
      </c>
      <c r="Z260" s="95">
        <f t="shared" si="118"/>
        <v>0</v>
      </c>
      <c r="AA260" s="95">
        <f t="shared" si="119"/>
        <v>0</v>
      </c>
      <c r="AB260" s="95">
        <f t="shared" si="120"/>
        <v>0</v>
      </c>
      <c r="AC260" s="95">
        <f t="shared" si="121"/>
        <v>0</v>
      </c>
      <c r="AD260" s="95">
        <f t="shared" si="122"/>
        <v>0</v>
      </c>
      <c r="AE260" s="95">
        <f t="shared" si="123"/>
        <v>0</v>
      </c>
      <c r="AF260" s="95">
        <f t="shared" si="124"/>
        <v>0</v>
      </c>
      <c r="AG260" s="95" t="str">
        <f t="shared" si="125"/>
        <v>-</v>
      </c>
      <c r="AH260" s="95">
        <f t="shared" si="126"/>
        <v>0</v>
      </c>
      <c r="AI260" s="95" t="str">
        <f t="shared" si="127"/>
        <v>-</v>
      </c>
      <c r="AJ260" s="95">
        <f t="shared" si="128"/>
        <v>0</v>
      </c>
      <c r="AK260" s="95">
        <f t="shared" si="129"/>
        <v>0</v>
      </c>
      <c r="AL260" s="95">
        <f t="shared" si="130"/>
        <v>0</v>
      </c>
      <c r="AM260" s="95">
        <f t="shared" si="131"/>
        <v>0</v>
      </c>
      <c r="AN260" s="95">
        <f t="shared" si="132"/>
        <v>0</v>
      </c>
      <c r="AO260" s="95">
        <f t="shared" si="133"/>
        <v>0</v>
      </c>
      <c r="AP260" s="95" t="str">
        <f t="shared" si="134"/>
        <v>-</v>
      </c>
      <c r="AQ260" s="95" t="str">
        <f t="shared" si="135"/>
        <v>-</v>
      </c>
      <c r="AR260" s="101" t="str">
        <f t="shared" si="136"/>
        <v>-</v>
      </c>
      <c r="AS260" s="110">
        <f t="shared" si="137"/>
        <v>0</v>
      </c>
    </row>
    <row r="261" spans="1:45" x14ac:dyDescent="0.25">
      <c r="A261" s="75" t="s">
        <v>96</v>
      </c>
      <c r="B261" s="160" t="s">
        <v>170</v>
      </c>
      <c r="C261" s="160" t="s">
        <v>170</v>
      </c>
      <c r="D261" s="160" t="s">
        <v>170</v>
      </c>
      <c r="E261" s="160" t="s">
        <v>170</v>
      </c>
      <c r="F261" s="160" t="s">
        <v>170</v>
      </c>
      <c r="G261" s="160" t="s">
        <v>170</v>
      </c>
      <c r="H261" s="160" t="s">
        <v>170</v>
      </c>
      <c r="I261" s="160" t="s">
        <v>170</v>
      </c>
      <c r="J261" s="160"/>
      <c r="K261" s="160" t="s">
        <v>170</v>
      </c>
      <c r="L261" s="160"/>
      <c r="M261" s="160" t="s">
        <v>170</v>
      </c>
      <c r="N261" s="160" t="s">
        <v>170</v>
      </c>
      <c r="O261" s="160" t="s">
        <v>170</v>
      </c>
      <c r="P261" s="160" t="s">
        <v>170</v>
      </c>
      <c r="Q261" s="160" t="s">
        <v>170</v>
      </c>
      <c r="R261" s="160" t="s">
        <v>170</v>
      </c>
      <c r="S261" s="160"/>
      <c r="T261" s="160"/>
      <c r="U261" s="161"/>
      <c r="X261" s="75" t="s">
        <v>96</v>
      </c>
      <c r="Y261" s="95">
        <f t="shared" si="117"/>
        <v>0</v>
      </c>
      <c r="Z261" s="95">
        <f t="shared" si="118"/>
        <v>0</v>
      </c>
      <c r="AA261" s="95">
        <f t="shared" si="119"/>
        <v>0</v>
      </c>
      <c r="AB261" s="95">
        <f t="shared" si="120"/>
        <v>0</v>
      </c>
      <c r="AC261" s="95">
        <f t="shared" si="121"/>
        <v>0</v>
      </c>
      <c r="AD261" s="95">
        <f t="shared" si="122"/>
        <v>0</v>
      </c>
      <c r="AE261" s="95">
        <f t="shared" si="123"/>
        <v>0</v>
      </c>
      <c r="AF261" s="95">
        <f t="shared" si="124"/>
        <v>0</v>
      </c>
      <c r="AG261" s="95" t="str">
        <f t="shared" si="125"/>
        <v>-</v>
      </c>
      <c r="AH261" s="95">
        <f t="shared" si="126"/>
        <v>0</v>
      </c>
      <c r="AI261" s="95" t="str">
        <f t="shared" si="127"/>
        <v>-</v>
      </c>
      <c r="AJ261" s="95">
        <f t="shared" si="128"/>
        <v>0</v>
      </c>
      <c r="AK261" s="95">
        <f t="shared" si="129"/>
        <v>0</v>
      </c>
      <c r="AL261" s="95">
        <f t="shared" si="130"/>
        <v>0</v>
      </c>
      <c r="AM261" s="95">
        <f t="shared" si="131"/>
        <v>0</v>
      </c>
      <c r="AN261" s="95">
        <f t="shared" si="132"/>
        <v>0</v>
      </c>
      <c r="AO261" s="95">
        <f t="shared" si="133"/>
        <v>0</v>
      </c>
      <c r="AP261" s="95" t="str">
        <f t="shared" si="134"/>
        <v>-</v>
      </c>
      <c r="AQ261" s="95" t="str">
        <f t="shared" si="135"/>
        <v>-</v>
      </c>
      <c r="AR261" s="101" t="str">
        <f t="shared" si="136"/>
        <v>-</v>
      </c>
      <c r="AS261" s="110">
        <f t="shared" si="137"/>
        <v>0</v>
      </c>
    </row>
    <row r="262" spans="1:45" x14ac:dyDescent="0.25">
      <c r="A262" s="75" t="s">
        <v>97</v>
      </c>
      <c r="B262" s="160" t="s">
        <v>170</v>
      </c>
      <c r="C262" s="160" t="s">
        <v>170</v>
      </c>
      <c r="D262" s="160" t="s">
        <v>170</v>
      </c>
      <c r="E262" s="160" t="s">
        <v>170</v>
      </c>
      <c r="F262" s="160" t="s">
        <v>170</v>
      </c>
      <c r="G262" s="160" t="s">
        <v>170</v>
      </c>
      <c r="H262" s="160" t="s">
        <v>170</v>
      </c>
      <c r="I262" s="160" t="s">
        <v>170</v>
      </c>
      <c r="J262" s="160"/>
      <c r="K262" s="160" t="s">
        <v>170</v>
      </c>
      <c r="L262" s="160"/>
      <c r="M262" s="160" t="s">
        <v>170</v>
      </c>
      <c r="N262" s="160" t="s">
        <v>170</v>
      </c>
      <c r="O262" s="160" t="s">
        <v>170</v>
      </c>
      <c r="P262" s="160" t="s">
        <v>170</v>
      </c>
      <c r="Q262" s="160" t="s">
        <v>170</v>
      </c>
      <c r="R262" s="160" t="s">
        <v>170</v>
      </c>
      <c r="S262" s="160"/>
      <c r="T262" s="160"/>
      <c r="U262" s="161"/>
      <c r="X262" s="75" t="s">
        <v>97</v>
      </c>
      <c r="Y262" s="95">
        <f t="shared" si="117"/>
        <v>0</v>
      </c>
      <c r="Z262" s="95">
        <f t="shared" si="118"/>
        <v>0</v>
      </c>
      <c r="AA262" s="95">
        <f t="shared" si="119"/>
        <v>0</v>
      </c>
      <c r="AB262" s="95">
        <f t="shared" si="120"/>
        <v>0</v>
      </c>
      <c r="AC262" s="95">
        <f t="shared" si="121"/>
        <v>0</v>
      </c>
      <c r="AD262" s="95">
        <f t="shared" si="122"/>
        <v>0</v>
      </c>
      <c r="AE262" s="95">
        <f t="shared" si="123"/>
        <v>0</v>
      </c>
      <c r="AF262" s="95">
        <f t="shared" si="124"/>
        <v>0</v>
      </c>
      <c r="AG262" s="95" t="str">
        <f t="shared" si="125"/>
        <v>-</v>
      </c>
      <c r="AH262" s="95">
        <f t="shared" si="126"/>
        <v>0</v>
      </c>
      <c r="AI262" s="95" t="str">
        <f t="shared" si="127"/>
        <v>-</v>
      </c>
      <c r="AJ262" s="95">
        <f t="shared" si="128"/>
        <v>0</v>
      </c>
      <c r="AK262" s="95">
        <f t="shared" si="129"/>
        <v>0</v>
      </c>
      <c r="AL262" s="95">
        <f t="shared" si="130"/>
        <v>0</v>
      </c>
      <c r="AM262" s="95">
        <f t="shared" si="131"/>
        <v>0</v>
      </c>
      <c r="AN262" s="95">
        <f t="shared" si="132"/>
        <v>0</v>
      </c>
      <c r="AO262" s="95">
        <f t="shared" si="133"/>
        <v>0</v>
      </c>
      <c r="AP262" s="95" t="str">
        <f t="shared" si="134"/>
        <v>-</v>
      </c>
      <c r="AQ262" s="95" t="str">
        <f t="shared" si="135"/>
        <v>-</v>
      </c>
      <c r="AR262" s="101" t="str">
        <f t="shared" si="136"/>
        <v>-</v>
      </c>
      <c r="AS262" s="110">
        <f t="shared" si="137"/>
        <v>0</v>
      </c>
    </row>
    <row r="263" spans="1:45" x14ac:dyDescent="0.25">
      <c r="A263" s="75" t="s">
        <v>98</v>
      </c>
      <c r="B263" s="160" t="s">
        <v>170</v>
      </c>
      <c r="C263" s="160" t="s">
        <v>170</v>
      </c>
      <c r="D263" s="160" t="s">
        <v>170</v>
      </c>
      <c r="E263" s="160" t="s">
        <v>170</v>
      </c>
      <c r="F263" s="160" t="s">
        <v>170</v>
      </c>
      <c r="G263" s="160" t="s">
        <v>170</v>
      </c>
      <c r="H263" s="160" t="s">
        <v>170</v>
      </c>
      <c r="I263" s="160" t="s">
        <v>170</v>
      </c>
      <c r="J263" s="160"/>
      <c r="K263" s="160" t="s">
        <v>170</v>
      </c>
      <c r="L263" s="160"/>
      <c r="M263" s="160" t="s">
        <v>170</v>
      </c>
      <c r="N263" s="160" t="s">
        <v>170</v>
      </c>
      <c r="O263" s="160" t="s">
        <v>170</v>
      </c>
      <c r="P263" s="160" t="s">
        <v>170</v>
      </c>
      <c r="Q263" s="160" t="s">
        <v>170</v>
      </c>
      <c r="R263" s="160" t="s">
        <v>170</v>
      </c>
      <c r="S263" s="160"/>
      <c r="T263" s="160"/>
      <c r="U263" s="161"/>
      <c r="X263" s="75" t="s">
        <v>98</v>
      </c>
      <c r="Y263" s="95">
        <f t="shared" si="117"/>
        <v>0</v>
      </c>
      <c r="Z263" s="95">
        <f t="shared" si="118"/>
        <v>0</v>
      </c>
      <c r="AA263" s="95">
        <f t="shared" si="119"/>
        <v>0</v>
      </c>
      <c r="AB263" s="95">
        <f t="shared" si="120"/>
        <v>0</v>
      </c>
      <c r="AC263" s="95">
        <f t="shared" si="121"/>
        <v>0</v>
      </c>
      <c r="AD263" s="95">
        <f t="shared" si="122"/>
        <v>0</v>
      </c>
      <c r="AE263" s="95">
        <f t="shared" si="123"/>
        <v>0</v>
      </c>
      <c r="AF263" s="95">
        <f t="shared" si="124"/>
        <v>0</v>
      </c>
      <c r="AG263" s="95" t="str">
        <f t="shared" si="125"/>
        <v>-</v>
      </c>
      <c r="AH263" s="95">
        <f t="shared" si="126"/>
        <v>0</v>
      </c>
      <c r="AI263" s="95" t="str">
        <f t="shared" si="127"/>
        <v>-</v>
      </c>
      <c r="AJ263" s="95">
        <f t="shared" si="128"/>
        <v>0</v>
      </c>
      <c r="AK263" s="95">
        <f t="shared" si="129"/>
        <v>0</v>
      </c>
      <c r="AL263" s="95">
        <f t="shared" si="130"/>
        <v>0</v>
      </c>
      <c r="AM263" s="95">
        <f t="shared" si="131"/>
        <v>0</v>
      </c>
      <c r="AN263" s="95">
        <f t="shared" si="132"/>
        <v>0</v>
      </c>
      <c r="AO263" s="95">
        <f t="shared" si="133"/>
        <v>0</v>
      </c>
      <c r="AP263" s="95" t="str">
        <f t="shared" si="134"/>
        <v>-</v>
      </c>
      <c r="AQ263" s="95" t="str">
        <f t="shared" si="135"/>
        <v>-</v>
      </c>
      <c r="AR263" s="101" t="str">
        <f t="shared" si="136"/>
        <v>-</v>
      </c>
      <c r="AS263" s="110">
        <f t="shared" si="137"/>
        <v>0</v>
      </c>
    </row>
    <row r="264" spans="1:45" x14ac:dyDescent="0.25">
      <c r="A264" s="75" t="s">
        <v>99</v>
      </c>
      <c r="B264" s="160" t="s">
        <v>170</v>
      </c>
      <c r="C264" s="160" t="s">
        <v>170</v>
      </c>
      <c r="D264" s="160" t="s">
        <v>170</v>
      </c>
      <c r="E264" s="160" t="s">
        <v>170</v>
      </c>
      <c r="F264" s="160" t="s">
        <v>170</v>
      </c>
      <c r="G264" s="160" t="s">
        <v>170</v>
      </c>
      <c r="H264" s="160" t="s">
        <v>170</v>
      </c>
      <c r="I264" s="160" t="s">
        <v>170</v>
      </c>
      <c r="J264" s="160"/>
      <c r="K264" s="160" t="s">
        <v>170</v>
      </c>
      <c r="L264" s="160"/>
      <c r="M264" s="160" t="s">
        <v>170</v>
      </c>
      <c r="N264" s="160" t="s">
        <v>170</v>
      </c>
      <c r="O264" s="160" t="s">
        <v>170</v>
      </c>
      <c r="P264" s="160" t="s">
        <v>170</v>
      </c>
      <c r="Q264" s="160" t="s">
        <v>170</v>
      </c>
      <c r="R264" s="160" t="s">
        <v>170</v>
      </c>
      <c r="S264" s="160"/>
      <c r="T264" s="160"/>
      <c r="U264" s="161"/>
      <c r="X264" s="75" t="s">
        <v>99</v>
      </c>
      <c r="Y264" s="95">
        <f t="shared" si="117"/>
        <v>0</v>
      </c>
      <c r="Z264" s="95">
        <f t="shared" si="118"/>
        <v>0</v>
      </c>
      <c r="AA264" s="95">
        <f t="shared" si="119"/>
        <v>0</v>
      </c>
      <c r="AB264" s="95">
        <f t="shared" si="120"/>
        <v>0</v>
      </c>
      <c r="AC264" s="95">
        <f t="shared" si="121"/>
        <v>0</v>
      </c>
      <c r="AD264" s="95">
        <f t="shared" si="122"/>
        <v>0</v>
      </c>
      <c r="AE264" s="95">
        <f t="shared" si="123"/>
        <v>0</v>
      </c>
      <c r="AF264" s="95">
        <f t="shared" si="124"/>
        <v>0</v>
      </c>
      <c r="AG264" s="95" t="str">
        <f t="shared" si="125"/>
        <v>-</v>
      </c>
      <c r="AH264" s="95">
        <f t="shared" si="126"/>
        <v>0</v>
      </c>
      <c r="AI264" s="95" t="str">
        <f t="shared" si="127"/>
        <v>-</v>
      </c>
      <c r="AJ264" s="95">
        <f t="shared" si="128"/>
        <v>0</v>
      </c>
      <c r="AK264" s="95">
        <f t="shared" si="129"/>
        <v>0</v>
      </c>
      <c r="AL264" s="95">
        <f t="shared" si="130"/>
        <v>0</v>
      </c>
      <c r="AM264" s="95">
        <f t="shared" si="131"/>
        <v>0</v>
      </c>
      <c r="AN264" s="95">
        <f t="shared" si="132"/>
        <v>0</v>
      </c>
      <c r="AO264" s="95">
        <f t="shared" si="133"/>
        <v>0</v>
      </c>
      <c r="AP264" s="95" t="str">
        <f t="shared" si="134"/>
        <v>-</v>
      </c>
      <c r="AQ264" s="95" t="str">
        <f t="shared" si="135"/>
        <v>-</v>
      </c>
      <c r="AR264" s="101" t="str">
        <f t="shared" si="136"/>
        <v>-</v>
      </c>
      <c r="AS264" s="110">
        <f t="shared" si="137"/>
        <v>0</v>
      </c>
    </row>
    <row r="265" spans="1:45" x14ac:dyDescent="0.25">
      <c r="A265" s="75" t="s">
        <v>100</v>
      </c>
      <c r="B265" s="160" t="s">
        <v>170</v>
      </c>
      <c r="C265" s="160" t="s">
        <v>170</v>
      </c>
      <c r="D265" s="160" t="s">
        <v>170</v>
      </c>
      <c r="E265" s="160" t="s">
        <v>170</v>
      </c>
      <c r="F265" s="160" t="s">
        <v>170</v>
      </c>
      <c r="G265" s="160" t="s">
        <v>170</v>
      </c>
      <c r="H265" s="160" t="s">
        <v>170</v>
      </c>
      <c r="I265" s="160" t="s">
        <v>170</v>
      </c>
      <c r="J265" s="160"/>
      <c r="K265" s="160" t="s">
        <v>170</v>
      </c>
      <c r="L265" s="160"/>
      <c r="M265" s="160" t="s">
        <v>170</v>
      </c>
      <c r="N265" s="160" t="s">
        <v>170</v>
      </c>
      <c r="O265" s="160" t="s">
        <v>170</v>
      </c>
      <c r="P265" s="160" t="s">
        <v>170</v>
      </c>
      <c r="Q265" s="160" t="s">
        <v>170</v>
      </c>
      <c r="R265" s="160" t="s">
        <v>170</v>
      </c>
      <c r="S265" s="160"/>
      <c r="T265" s="160"/>
      <c r="U265" s="161"/>
      <c r="X265" s="75" t="s">
        <v>100</v>
      </c>
      <c r="Y265" s="95">
        <f t="shared" si="117"/>
        <v>0</v>
      </c>
      <c r="Z265" s="95">
        <f t="shared" si="118"/>
        <v>0</v>
      </c>
      <c r="AA265" s="95">
        <f t="shared" si="119"/>
        <v>0</v>
      </c>
      <c r="AB265" s="95">
        <f t="shared" si="120"/>
        <v>0</v>
      </c>
      <c r="AC265" s="95">
        <f t="shared" si="121"/>
        <v>0</v>
      </c>
      <c r="AD265" s="95">
        <f t="shared" si="122"/>
        <v>0</v>
      </c>
      <c r="AE265" s="95">
        <f t="shared" si="123"/>
        <v>0</v>
      </c>
      <c r="AF265" s="95">
        <f t="shared" si="124"/>
        <v>0</v>
      </c>
      <c r="AG265" s="95" t="str">
        <f t="shared" si="125"/>
        <v>-</v>
      </c>
      <c r="AH265" s="95">
        <f t="shared" si="126"/>
        <v>0</v>
      </c>
      <c r="AI265" s="95" t="str">
        <f t="shared" si="127"/>
        <v>-</v>
      </c>
      <c r="AJ265" s="95">
        <f t="shared" si="128"/>
        <v>0</v>
      </c>
      <c r="AK265" s="95">
        <f t="shared" si="129"/>
        <v>0</v>
      </c>
      <c r="AL265" s="95">
        <f t="shared" si="130"/>
        <v>0</v>
      </c>
      <c r="AM265" s="95">
        <f t="shared" si="131"/>
        <v>0</v>
      </c>
      <c r="AN265" s="95">
        <f t="shared" si="132"/>
        <v>0</v>
      </c>
      <c r="AO265" s="95">
        <f t="shared" si="133"/>
        <v>0</v>
      </c>
      <c r="AP265" s="95" t="str">
        <f t="shared" si="134"/>
        <v>-</v>
      </c>
      <c r="AQ265" s="95" t="str">
        <f t="shared" si="135"/>
        <v>-</v>
      </c>
      <c r="AR265" s="101" t="str">
        <f t="shared" si="136"/>
        <v>-</v>
      </c>
      <c r="AS265" s="110">
        <f t="shared" si="137"/>
        <v>0</v>
      </c>
    </row>
    <row r="266" spans="1:45" x14ac:dyDescent="0.25">
      <c r="A266" s="76" t="s">
        <v>101</v>
      </c>
      <c r="B266" s="160" t="s">
        <v>170</v>
      </c>
      <c r="C266" s="160" t="s">
        <v>170</v>
      </c>
      <c r="D266" s="160" t="s">
        <v>170</v>
      </c>
      <c r="E266" s="160" t="s">
        <v>170</v>
      </c>
      <c r="F266" s="160" t="s">
        <v>170</v>
      </c>
      <c r="G266" s="160" t="s">
        <v>170</v>
      </c>
      <c r="H266" s="160" t="s">
        <v>170</v>
      </c>
      <c r="I266" s="160" t="s">
        <v>170</v>
      </c>
      <c r="J266" s="160"/>
      <c r="K266" s="160" t="s">
        <v>170</v>
      </c>
      <c r="L266" s="160"/>
      <c r="M266" s="160" t="s">
        <v>170</v>
      </c>
      <c r="N266" s="160" t="s">
        <v>170</v>
      </c>
      <c r="O266" s="160" t="s">
        <v>170</v>
      </c>
      <c r="P266" s="160" t="s">
        <v>170</v>
      </c>
      <c r="Q266" s="160" t="s">
        <v>170</v>
      </c>
      <c r="R266" s="160" t="s">
        <v>170</v>
      </c>
      <c r="S266" s="160"/>
      <c r="T266" s="160"/>
      <c r="U266" s="161"/>
      <c r="X266" s="76" t="s">
        <v>101</v>
      </c>
      <c r="Y266" s="95">
        <f t="shared" si="117"/>
        <v>0</v>
      </c>
      <c r="Z266" s="95">
        <f t="shared" si="118"/>
        <v>0</v>
      </c>
      <c r="AA266" s="95">
        <f t="shared" si="119"/>
        <v>0</v>
      </c>
      <c r="AB266" s="95">
        <f t="shared" si="120"/>
        <v>0</v>
      </c>
      <c r="AC266" s="95">
        <f t="shared" si="121"/>
        <v>0</v>
      </c>
      <c r="AD266" s="95">
        <f t="shared" si="122"/>
        <v>0</v>
      </c>
      <c r="AE266" s="95">
        <f t="shared" si="123"/>
        <v>0</v>
      </c>
      <c r="AF266" s="95">
        <f t="shared" si="124"/>
        <v>0</v>
      </c>
      <c r="AG266" s="95" t="str">
        <f t="shared" si="125"/>
        <v>-</v>
      </c>
      <c r="AH266" s="95">
        <f t="shared" si="126"/>
        <v>0</v>
      </c>
      <c r="AI266" s="95" t="str">
        <f t="shared" si="127"/>
        <v>-</v>
      </c>
      <c r="AJ266" s="95">
        <f t="shared" si="128"/>
        <v>0</v>
      </c>
      <c r="AK266" s="95">
        <f t="shared" si="129"/>
        <v>0</v>
      </c>
      <c r="AL266" s="95">
        <f t="shared" si="130"/>
        <v>0</v>
      </c>
      <c r="AM266" s="95">
        <f t="shared" si="131"/>
        <v>0</v>
      </c>
      <c r="AN266" s="95">
        <f t="shared" si="132"/>
        <v>0</v>
      </c>
      <c r="AO266" s="95">
        <f t="shared" si="133"/>
        <v>0</v>
      </c>
      <c r="AP266" s="95" t="str">
        <f t="shared" si="134"/>
        <v>-</v>
      </c>
      <c r="AQ266" s="95" t="str">
        <f t="shared" si="135"/>
        <v>-</v>
      </c>
      <c r="AR266" s="101" t="str">
        <f t="shared" si="136"/>
        <v>-</v>
      </c>
      <c r="AS266" s="110">
        <f t="shared" si="137"/>
        <v>0</v>
      </c>
    </row>
    <row r="267" spans="1:45" x14ac:dyDescent="0.25">
      <c r="A267" s="76" t="s">
        <v>102</v>
      </c>
      <c r="B267" s="160" t="s">
        <v>170</v>
      </c>
      <c r="C267" s="160" t="s">
        <v>170</v>
      </c>
      <c r="D267" s="160" t="s">
        <v>170</v>
      </c>
      <c r="E267" s="160" t="s">
        <v>170</v>
      </c>
      <c r="F267" s="160" t="s">
        <v>170</v>
      </c>
      <c r="G267" s="160" t="s">
        <v>170</v>
      </c>
      <c r="H267" s="160" t="s">
        <v>170</v>
      </c>
      <c r="I267" s="160" t="s">
        <v>170</v>
      </c>
      <c r="J267" s="160"/>
      <c r="K267" s="160" t="s">
        <v>170</v>
      </c>
      <c r="L267" s="160"/>
      <c r="M267" s="160" t="s">
        <v>170</v>
      </c>
      <c r="N267" s="160" t="s">
        <v>170</v>
      </c>
      <c r="O267" s="160" t="s">
        <v>170</v>
      </c>
      <c r="P267" s="160" t="s">
        <v>170</v>
      </c>
      <c r="Q267" s="160" t="s">
        <v>170</v>
      </c>
      <c r="R267" s="160" t="s">
        <v>170</v>
      </c>
      <c r="S267" s="160"/>
      <c r="T267" s="160"/>
      <c r="U267" s="161"/>
      <c r="X267" s="76" t="s">
        <v>102</v>
      </c>
      <c r="Y267" s="95">
        <f t="shared" si="117"/>
        <v>0</v>
      </c>
      <c r="Z267" s="95">
        <f t="shared" si="118"/>
        <v>0</v>
      </c>
      <c r="AA267" s="95">
        <f t="shared" si="119"/>
        <v>0</v>
      </c>
      <c r="AB267" s="95">
        <f t="shared" si="120"/>
        <v>0</v>
      </c>
      <c r="AC267" s="95">
        <f t="shared" si="121"/>
        <v>0</v>
      </c>
      <c r="AD267" s="95">
        <f t="shared" si="122"/>
        <v>0</v>
      </c>
      <c r="AE267" s="95">
        <f t="shared" si="123"/>
        <v>0</v>
      </c>
      <c r="AF267" s="95">
        <f t="shared" si="124"/>
        <v>0</v>
      </c>
      <c r="AG267" s="95" t="str">
        <f t="shared" si="125"/>
        <v>-</v>
      </c>
      <c r="AH267" s="95">
        <f t="shared" si="126"/>
        <v>0</v>
      </c>
      <c r="AI267" s="95" t="str">
        <f t="shared" si="127"/>
        <v>-</v>
      </c>
      <c r="AJ267" s="95">
        <f t="shared" si="128"/>
        <v>0</v>
      </c>
      <c r="AK267" s="95">
        <f t="shared" si="129"/>
        <v>0</v>
      </c>
      <c r="AL267" s="95">
        <f t="shared" si="130"/>
        <v>0</v>
      </c>
      <c r="AM267" s="95">
        <f t="shared" si="131"/>
        <v>0</v>
      </c>
      <c r="AN267" s="95">
        <f t="shared" si="132"/>
        <v>0</v>
      </c>
      <c r="AO267" s="95">
        <f t="shared" si="133"/>
        <v>0</v>
      </c>
      <c r="AP267" s="95" t="str">
        <f t="shared" si="134"/>
        <v>-</v>
      </c>
      <c r="AQ267" s="95" t="str">
        <f t="shared" si="135"/>
        <v>-</v>
      </c>
      <c r="AR267" s="101" t="str">
        <f t="shared" si="136"/>
        <v>-</v>
      </c>
      <c r="AS267" s="110">
        <f t="shared" si="137"/>
        <v>0</v>
      </c>
    </row>
    <row r="268" spans="1:45" x14ac:dyDescent="0.25">
      <c r="A268" s="76" t="s">
        <v>103</v>
      </c>
      <c r="B268" s="160" t="s">
        <v>170</v>
      </c>
      <c r="C268" s="160" t="s">
        <v>170</v>
      </c>
      <c r="D268" s="160" t="s">
        <v>170</v>
      </c>
      <c r="E268" s="160" t="s">
        <v>170</v>
      </c>
      <c r="F268" s="160" t="s">
        <v>170</v>
      </c>
      <c r="G268" s="160" t="s">
        <v>170</v>
      </c>
      <c r="H268" s="160" t="s">
        <v>170</v>
      </c>
      <c r="I268" s="160" t="s">
        <v>170</v>
      </c>
      <c r="J268" s="160"/>
      <c r="K268" s="160" t="s">
        <v>170</v>
      </c>
      <c r="L268" s="160"/>
      <c r="M268" s="160" t="s">
        <v>170</v>
      </c>
      <c r="N268" s="160" t="s">
        <v>170</v>
      </c>
      <c r="O268" s="160" t="s">
        <v>170</v>
      </c>
      <c r="P268" s="160" t="s">
        <v>170</v>
      </c>
      <c r="Q268" s="160" t="s">
        <v>170</v>
      </c>
      <c r="R268" s="160" t="s">
        <v>170</v>
      </c>
      <c r="S268" s="160"/>
      <c r="T268" s="160"/>
      <c r="U268" s="161"/>
      <c r="X268" s="76" t="s">
        <v>103</v>
      </c>
      <c r="Y268" s="97">
        <f t="shared" si="117"/>
        <v>0</v>
      </c>
      <c r="Z268" s="97">
        <f t="shared" si="118"/>
        <v>0</v>
      </c>
      <c r="AA268" s="97">
        <f t="shared" si="119"/>
        <v>0</v>
      </c>
      <c r="AB268" s="97">
        <f t="shared" si="120"/>
        <v>0</v>
      </c>
      <c r="AC268" s="97">
        <f t="shared" si="121"/>
        <v>0</v>
      </c>
      <c r="AD268" s="97">
        <f t="shared" si="122"/>
        <v>0</v>
      </c>
      <c r="AE268" s="97">
        <f t="shared" si="123"/>
        <v>0</v>
      </c>
      <c r="AF268" s="97">
        <f t="shared" si="124"/>
        <v>0</v>
      </c>
      <c r="AG268" s="97" t="str">
        <f t="shared" si="125"/>
        <v>-</v>
      </c>
      <c r="AH268" s="97">
        <f t="shared" si="126"/>
        <v>0</v>
      </c>
      <c r="AI268" s="97" t="str">
        <f t="shared" si="127"/>
        <v>-</v>
      </c>
      <c r="AJ268" s="97">
        <f t="shared" si="128"/>
        <v>0</v>
      </c>
      <c r="AK268" s="97">
        <f t="shared" si="129"/>
        <v>0</v>
      </c>
      <c r="AL268" s="97">
        <f t="shared" si="130"/>
        <v>0</v>
      </c>
      <c r="AM268" s="97">
        <f t="shared" si="131"/>
        <v>0</v>
      </c>
      <c r="AN268" s="97">
        <f t="shared" si="132"/>
        <v>0</v>
      </c>
      <c r="AO268" s="97">
        <f t="shared" si="133"/>
        <v>0</v>
      </c>
      <c r="AP268" s="97" t="str">
        <f t="shared" si="134"/>
        <v>-</v>
      </c>
      <c r="AQ268" s="97" t="str">
        <f t="shared" si="135"/>
        <v>-</v>
      </c>
      <c r="AR268" s="100" t="str">
        <f t="shared" si="136"/>
        <v>-</v>
      </c>
      <c r="AS268" s="110">
        <f t="shared" si="137"/>
        <v>0</v>
      </c>
    </row>
    <row r="269" spans="1:45" x14ac:dyDescent="0.25">
      <c r="A269" s="76" t="s">
        <v>104</v>
      </c>
      <c r="B269" s="160" t="s">
        <v>170</v>
      </c>
      <c r="C269" s="160" t="s">
        <v>170</v>
      </c>
      <c r="D269" s="160" t="s">
        <v>170</v>
      </c>
      <c r="E269" s="160" t="s">
        <v>170</v>
      </c>
      <c r="F269" s="160" t="s">
        <v>170</v>
      </c>
      <c r="G269" s="160" t="s">
        <v>170</v>
      </c>
      <c r="H269" s="160" t="s">
        <v>170</v>
      </c>
      <c r="I269" s="160" t="s">
        <v>170</v>
      </c>
      <c r="J269" s="160"/>
      <c r="K269" s="160" t="s">
        <v>170</v>
      </c>
      <c r="L269" s="160"/>
      <c r="M269" s="160" t="s">
        <v>170</v>
      </c>
      <c r="N269" s="160" t="s">
        <v>170</v>
      </c>
      <c r="O269" s="160" t="s">
        <v>170</v>
      </c>
      <c r="P269" s="160" t="s">
        <v>170</v>
      </c>
      <c r="Q269" s="160" t="s">
        <v>170</v>
      </c>
      <c r="R269" s="160" t="s">
        <v>170</v>
      </c>
      <c r="S269" s="160"/>
      <c r="T269" s="160"/>
      <c r="U269" s="161"/>
      <c r="X269" s="76" t="s">
        <v>104</v>
      </c>
      <c r="Y269" s="97">
        <f t="shared" si="117"/>
        <v>0</v>
      </c>
      <c r="Z269" s="97">
        <f t="shared" si="118"/>
        <v>0</v>
      </c>
      <c r="AA269" s="97">
        <f t="shared" si="119"/>
        <v>0</v>
      </c>
      <c r="AB269" s="97">
        <f t="shared" si="120"/>
        <v>0</v>
      </c>
      <c r="AC269" s="97">
        <f t="shared" si="121"/>
        <v>0</v>
      </c>
      <c r="AD269" s="97">
        <f t="shared" si="122"/>
        <v>0</v>
      </c>
      <c r="AE269" s="97">
        <f t="shared" si="123"/>
        <v>0</v>
      </c>
      <c r="AF269" s="97">
        <f t="shared" si="124"/>
        <v>0</v>
      </c>
      <c r="AG269" s="97" t="str">
        <f t="shared" si="125"/>
        <v>-</v>
      </c>
      <c r="AH269" s="97">
        <f t="shared" si="126"/>
        <v>0</v>
      </c>
      <c r="AI269" s="97" t="str">
        <f t="shared" si="127"/>
        <v>-</v>
      </c>
      <c r="AJ269" s="97">
        <f t="shared" si="128"/>
        <v>0</v>
      </c>
      <c r="AK269" s="97">
        <f t="shared" si="129"/>
        <v>0</v>
      </c>
      <c r="AL269" s="97">
        <f t="shared" si="130"/>
        <v>0</v>
      </c>
      <c r="AM269" s="97">
        <f t="shared" si="131"/>
        <v>0</v>
      </c>
      <c r="AN269" s="97">
        <f t="shared" si="132"/>
        <v>0</v>
      </c>
      <c r="AO269" s="97">
        <f t="shared" si="133"/>
        <v>0</v>
      </c>
      <c r="AP269" s="97" t="str">
        <f t="shared" si="134"/>
        <v>-</v>
      </c>
      <c r="AQ269" s="97" t="str">
        <f t="shared" si="135"/>
        <v>-</v>
      </c>
      <c r="AR269" s="100" t="str">
        <f t="shared" si="136"/>
        <v>-</v>
      </c>
      <c r="AS269" s="110">
        <f t="shared" si="137"/>
        <v>0</v>
      </c>
    </row>
    <row r="270" spans="1:45" x14ac:dyDescent="0.25">
      <c r="A270" s="76" t="s">
        <v>105</v>
      </c>
      <c r="B270" s="160" t="s">
        <v>170</v>
      </c>
      <c r="C270" s="160" t="s">
        <v>170</v>
      </c>
      <c r="D270" s="160" t="s">
        <v>170</v>
      </c>
      <c r="E270" s="160" t="s">
        <v>170</v>
      </c>
      <c r="F270" s="160" t="s">
        <v>170</v>
      </c>
      <c r="G270" s="160" t="s">
        <v>170</v>
      </c>
      <c r="H270" s="160" t="s">
        <v>170</v>
      </c>
      <c r="I270" s="160" t="s">
        <v>170</v>
      </c>
      <c r="J270" s="160"/>
      <c r="K270" s="160" t="s">
        <v>170</v>
      </c>
      <c r="L270" s="160"/>
      <c r="M270" s="160" t="s">
        <v>170</v>
      </c>
      <c r="N270" s="160" t="s">
        <v>170</v>
      </c>
      <c r="O270" s="160" t="s">
        <v>170</v>
      </c>
      <c r="P270" s="160" t="s">
        <v>170</v>
      </c>
      <c r="Q270" s="160" t="s">
        <v>170</v>
      </c>
      <c r="R270" s="160" t="s">
        <v>170</v>
      </c>
      <c r="S270" s="160"/>
      <c r="T270" s="160"/>
      <c r="U270" s="161"/>
      <c r="X270" s="76" t="s">
        <v>105</v>
      </c>
      <c r="Y270" s="97">
        <f t="shared" si="117"/>
        <v>0</v>
      </c>
      <c r="Z270" s="97">
        <f t="shared" si="118"/>
        <v>0</v>
      </c>
      <c r="AA270" s="97">
        <f t="shared" si="119"/>
        <v>0</v>
      </c>
      <c r="AB270" s="97">
        <f t="shared" si="120"/>
        <v>0</v>
      </c>
      <c r="AC270" s="97">
        <f t="shared" si="121"/>
        <v>0</v>
      </c>
      <c r="AD270" s="97">
        <f t="shared" si="122"/>
        <v>0</v>
      </c>
      <c r="AE270" s="97">
        <f t="shared" si="123"/>
        <v>0</v>
      </c>
      <c r="AF270" s="97">
        <f t="shared" si="124"/>
        <v>0</v>
      </c>
      <c r="AG270" s="97" t="str">
        <f t="shared" si="125"/>
        <v>-</v>
      </c>
      <c r="AH270" s="97">
        <f t="shared" si="126"/>
        <v>0</v>
      </c>
      <c r="AI270" s="97" t="str">
        <f t="shared" si="127"/>
        <v>-</v>
      </c>
      <c r="AJ270" s="97">
        <f t="shared" si="128"/>
        <v>0</v>
      </c>
      <c r="AK270" s="97">
        <f t="shared" si="129"/>
        <v>0</v>
      </c>
      <c r="AL270" s="97">
        <f t="shared" si="130"/>
        <v>0</v>
      </c>
      <c r="AM270" s="97">
        <f t="shared" si="131"/>
        <v>0</v>
      </c>
      <c r="AN270" s="97">
        <f t="shared" si="132"/>
        <v>0</v>
      </c>
      <c r="AO270" s="97">
        <f t="shared" si="133"/>
        <v>0</v>
      </c>
      <c r="AP270" s="97" t="str">
        <f t="shared" si="134"/>
        <v>-</v>
      </c>
      <c r="AQ270" s="97" t="str">
        <f t="shared" si="135"/>
        <v>-</v>
      </c>
      <c r="AR270" s="100" t="str">
        <f t="shared" si="136"/>
        <v>-</v>
      </c>
      <c r="AS270" s="110">
        <f t="shared" si="137"/>
        <v>0</v>
      </c>
    </row>
    <row r="271" spans="1:45" x14ac:dyDescent="0.25">
      <c r="A271" s="76" t="s">
        <v>106</v>
      </c>
      <c r="B271" s="160" t="s">
        <v>170</v>
      </c>
      <c r="C271" s="160" t="s">
        <v>170</v>
      </c>
      <c r="D271" s="160" t="s">
        <v>170</v>
      </c>
      <c r="E271" s="160" t="s">
        <v>170</v>
      </c>
      <c r="F271" s="160" t="s">
        <v>170</v>
      </c>
      <c r="G271" s="160" t="s">
        <v>170</v>
      </c>
      <c r="H271" s="160" t="s">
        <v>170</v>
      </c>
      <c r="I271" s="160" t="s">
        <v>170</v>
      </c>
      <c r="J271" s="160"/>
      <c r="K271" s="160" t="s">
        <v>170</v>
      </c>
      <c r="L271" s="160"/>
      <c r="M271" s="160" t="s">
        <v>170</v>
      </c>
      <c r="N271" s="160" t="s">
        <v>170</v>
      </c>
      <c r="O271" s="160" t="s">
        <v>170</v>
      </c>
      <c r="P271" s="160" t="s">
        <v>170</v>
      </c>
      <c r="Q271" s="160" t="s">
        <v>170</v>
      </c>
      <c r="R271" s="160" t="s">
        <v>170</v>
      </c>
      <c r="S271" s="160"/>
      <c r="T271" s="160"/>
      <c r="U271" s="161"/>
      <c r="X271" s="76" t="s">
        <v>106</v>
      </c>
      <c r="Y271" s="97">
        <f t="shared" si="117"/>
        <v>0</v>
      </c>
      <c r="Z271" s="97">
        <f t="shared" si="118"/>
        <v>0</v>
      </c>
      <c r="AA271" s="97">
        <f t="shared" si="119"/>
        <v>0</v>
      </c>
      <c r="AB271" s="97">
        <f t="shared" si="120"/>
        <v>0</v>
      </c>
      <c r="AC271" s="97">
        <f t="shared" si="121"/>
        <v>0</v>
      </c>
      <c r="AD271" s="97">
        <f t="shared" si="122"/>
        <v>0</v>
      </c>
      <c r="AE271" s="97">
        <f t="shared" si="123"/>
        <v>0</v>
      </c>
      <c r="AF271" s="97">
        <f t="shared" si="124"/>
        <v>0</v>
      </c>
      <c r="AG271" s="97" t="str">
        <f t="shared" si="125"/>
        <v>-</v>
      </c>
      <c r="AH271" s="97">
        <f t="shared" si="126"/>
        <v>0</v>
      </c>
      <c r="AI271" s="97" t="str">
        <f t="shared" si="127"/>
        <v>-</v>
      </c>
      <c r="AJ271" s="97">
        <f t="shared" si="128"/>
        <v>0</v>
      </c>
      <c r="AK271" s="97">
        <f t="shared" si="129"/>
        <v>0</v>
      </c>
      <c r="AL271" s="97">
        <f t="shared" si="130"/>
        <v>0</v>
      </c>
      <c r="AM271" s="97">
        <f t="shared" si="131"/>
        <v>0</v>
      </c>
      <c r="AN271" s="97">
        <f t="shared" si="132"/>
        <v>0</v>
      </c>
      <c r="AO271" s="97">
        <f t="shared" si="133"/>
        <v>0</v>
      </c>
      <c r="AP271" s="97" t="str">
        <f t="shared" si="134"/>
        <v>-</v>
      </c>
      <c r="AQ271" s="97" t="str">
        <f t="shared" si="135"/>
        <v>-</v>
      </c>
      <c r="AR271" s="100" t="str">
        <f t="shared" si="136"/>
        <v>-</v>
      </c>
      <c r="AS271" s="110">
        <f t="shared" si="137"/>
        <v>0</v>
      </c>
    </row>
    <row r="272" spans="1:45" x14ac:dyDescent="0.25">
      <c r="A272" s="76" t="s">
        <v>107</v>
      </c>
      <c r="B272" s="160" t="s">
        <v>170</v>
      </c>
      <c r="C272" s="160" t="s">
        <v>170</v>
      </c>
      <c r="D272" s="160" t="s">
        <v>170</v>
      </c>
      <c r="E272" s="160" t="s">
        <v>170</v>
      </c>
      <c r="F272" s="160" t="s">
        <v>170</v>
      </c>
      <c r="G272" s="160" t="s">
        <v>170</v>
      </c>
      <c r="H272" s="160" t="s">
        <v>170</v>
      </c>
      <c r="I272" s="160" t="s">
        <v>170</v>
      </c>
      <c r="J272" s="160"/>
      <c r="K272" s="160" t="s">
        <v>170</v>
      </c>
      <c r="L272" s="160"/>
      <c r="M272" s="160" t="s">
        <v>170</v>
      </c>
      <c r="N272" s="160" t="s">
        <v>170</v>
      </c>
      <c r="O272" s="160" t="s">
        <v>170</v>
      </c>
      <c r="P272" s="160" t="s">
        <v>170</v>
      </c>
      <c r="Q272" s="160" t="s">
        <v>170</v>
      </c>
      <c r="R272" s="160" t="s">
        <v>170</v>
      </c>
      <c r="S272" s="160"/>
      <c r="T272" s="160"/>
      <c r="U272" s="161"/>
      <c r="X272" s="76" t="s">
        <v>107</v>
      </c>
      <c r="Y272" s="97">
        <f t="shared" si="117"/>
        <v>0</v>
      </c>
      <c r="Z272" s="97">
        <f t="shared" si="118"/>
        <v>0</v>
      </c>
      <c r="AA272" s="97">
        <f t="shared" si="119"/>
        <v>0</v>
      </c>
      <c r="AB272" s="97">
        <f t="shared" si="120"/>
        <v>0</v>
      </c>
      <c r="AC272" s="97">
        <f t="shared" si="121"/>
        <v>0</v>
      </c>
      <c r="AD272" s="97">
        <f t="shared" si="122"/>
        <v>0</v>
      </c>
      <c r="AE272" s="97">
        <f t="shared" si="123"/>
        <v>0</v>
      </c>
      <c r="AF272" s="97">
        <f t="shared" si="124"/>
        <v>0</v>
      </c>
      <c r="AG272" s="97" t="str">
        <f t="shared" si="125"/>
        <v>-</v>
      </c>
      <c r="AH272" s="97">
        <f t="shared" si="126"/>
        <v>0</v>
      </c>
      <c r="AI272" s="97" t="str">
        <f t="shared" si="127"/>
        <v>-</v>
      </c>
      <c r="AJ272" s="97">
        <f t="shared" si="128"/>
        <v>0</v>
      </c>
      <c r="AK272" s="97">
        <f t="shared" si="129"/>
        <v>0</v>
      </c>
      <c r="AL272" s="97">
        <f t="shared" si="130"/>
        <v>0</v>
      </c>
      <c r="AM272" s="97">
        <f t="shared" si="131"/>
        <v>0</v>
      </c>
      <c r="AN272" s="97">
        <f t="shared" si="132"/>
        <v>0</v>
      </c>
      <c r="AO272" s="97">
        <f t="shared" si="133"/>
        <v>0</v>
      </c>
      <c r="AP272" s="97" t="str">
        <f t="shared" si="134"/>
        <v>-</v>
      </c>
      <c r="AQ272" s="97" t="str">
        <f t="shared" si="135"/>
        <v>-</v>
      </c>
      <c r="AR272" s="100" t="str">
        <f t="shared" si="136"/>
        <v>-</v>
      </c>
      <c r="AS272" s="110">
        <f t="shared" si="137"/>
        <v>0</v>
      </c>
    </row>
    <row r="273" spans="1:45" x14ac:dyDescent="0.25">
      <c r="A273" s="76" t="s">
        <v>108</v>
      </c>
      <c r="B273" s="160" t="s">
        <v>170</v>
      </c>
      <c r="C273" s="160" t="s">
        <v>170</v>
      </c>
      <c r="D273" s="160" t="s">
        <v>170</v>
      </c>
      <c r="E273" s="160" t="s">
        <v>170</v>
      </c>
      <c r="F273" s="160" t="s">
        <v>170</v>
      </c>
      <c r="G273" s="160" t="s">
        <v>170</v>
      </c>
      <c r="H273" s="160" t="s">
        <v>170</v>
      </c>
      <c r="I273" s="160" t="s">
        <v>170</v>
      </c>
      <c r="J273" s="160"/>
      <c r="K273" s="160" t="s">
        <v>170</v>
      </c>
      <c r="L273" s="160"/>
      <c r="M273" s="160" t="s">
        <v>170</v>
      </c>
      <c r="N273" s="160" t="s">
        <v>170</v>
      </c>
      <c r="O273" s="160" t="s">
        <v>170</v>
      </c>
      <c r="P273" s="160" t="s">
        <v>170</v>
      </c>
      <c r="Q273" s="160" t="s">
        <v>170</v>
      </c>
      <c r="R273" s="160" t="s">
        <v>170</v>
      </c>
      <c r="S273" s="160"/>
      <c r="T273" s="160"/>
      <c r="U273" s="161"/>
      <c r="X273" s="76" t="s">
        <v>108</v>
      </c>
      <c r="Y273" s="97">
        <f t="shared" si="117"/>
        <v>0</v>
      </c>
      <c r="Z273" s="97">
        <f t="shared" si="118"/>
        <v>0</v>
      </c>
      <c r="AA273" s="97">
        <f t="shared" si="119"/>
        <v>0</v>
      </c>
      <c r="AB273" s="97">
        <f t="shared" si="120"/>
        <v>0</v>
      </c>
      <c r="AC273" s="97">
        <f t="shared" si="121"/>
        <v>0</v>
      </c>
      <c r="AD273" s="97">
        <f t="shared" si="122"/>
        <v>0</v>
      </c>
      <c r="AE273" s="97">
        <f t="shared" si="123"/>
        <v>0</v>
      </c>
      <c r="AF273" s="97">
        <f t="shared" si="124"/>
        <v>0</v>
      </c>
      <c r="AG273" s="97" t="str">
        <f t="shared" si="125"/>
        <v>-</v>
      </c>
      <c r="AH273" s="97">
        <f t="shared" si="126"/>
        <v>0</v>
      </c>
      <c r="AI273" s="97" t="str">
        <f t="shared" si="127"/>
        <v>-</v>
      </c>
      <c r="AJ273" s="97">
        <f t="shared" si="128"/>
        <v>0</v>
      </c>
      <c r="AK273" s="97">
        <f t="shared" si="129"/>
        <v>0</v>
      </c>
      <c r="AL273" s="97">
        <f t="shared" si="130"/>
        <v>0</v>
      </c>
      <c r="AM273" s="97">
        <f t="shared" si="131"/>
        <v>0</v>
      </c>
      <c r="AN273" s="97">
        <f t="shared" si="132"/>
        <v>0</v>
      </c>
      <c r="AO273" s="97">
        <f t="shared" si="133"/>
        <v>0</v>
      </c>
      <c r="AP273" s="97" t="str">
        <f t="shared" si="134"/>
        <v>-</v>
      </c>
      <c r="AQ273" s="97" t="str">
        <f t="shared" si="135"/>
        <v>-</v>
      </c>
      <c r="AR273" s="100" t="str">
        <f t="shared" si="136"/>
        <v>-</v>
      </c>
      <c r="AS273" s="110">
        <f t="shared" si="137"/>
        <v>0</v>
      </c>
    </row>
    <row r="274" spans="1:45" ht="15.75" thickBot="1" x14ac:dyDescent="0.3">
      <c r="A274" s="77" t="s">
        <v>109</v>
      </c>
      <c r="B274" s="160" t="s">
        <v>170</v>
      </c>
      <c r="C274" s="160" t="s">
        <v>170</v>
      </c>
      <c r="D274" s="160" t="s">
        <v>170</v>
      </c>
      <c r="E274" s="160" t="s">
        <v>170</v>
      </c>
      <c r="F274" s="160" t="s">
        <v>170</v>
      </c>
      <c r="G274" s="160" t="s">
        <v>170</v>
      </c>
      <c r="H274" s="160" t="s">
        <v>170</v>
      </c>
      <c r="I274" s="160" t="s">
        <v>170</v>
      </c>
      <c r="J274" s="257"/>
      <c r="K274" s="160" t="s">
        <v>170</v>
      </c>
      <c r="L274" s="257"/>
      <c r="M274" s="160" t="s">
        <v>170</v>
      </c>
      <c r="N274" s="160" t="s">
        <v>170</v>
      </c>
      <c r="O274" s="160" t="s">
        <v>170</v>
      </c>
      <c r="P274" s="160" t="s">
        <v>170</v>
      </c>
      <c r="Q274" s="160" t="s">
        <v>170</v>
      </c>
      <c r="R274" s="160" t="s">
        <v>170</v>
      </c>
      <c r="S274" s="257"/>
      <c r="T274" s="257"/>
      <c r="U274" s="258"/>
      <c r="X274" s="77" t="s">
        <v>109</v>
      </c>
      <c r="Y274" s="98">
        <f t="shared" si="117"/>
        <v>0</v>
      </c>
      <c r="Z274" s="98">
        <f t="shared" si="118"/>
        <v>0</v>
      </c>
      <c r="AA274" s="98">
        <f t="shared" si="119"/>
        <v>0</v>
      </c>
      <c r="AB274" s="98">
        <f t="shared" si="120"/>
        <v>0</v>
      </c>
      <c r="AC274" s="98">
        <f t="shared" si="121"/>
        <v>0</v>
      </c>
      <c r="AD274" s="98">
        <f t="shared" si="122"/>
        <v>0</v>
      </c>
      <c r="AE274" s="98">
        <f t="shared" si="123"/>
        <v>0</v>
      </c>
      <c r="AF274" s="98">
        <f t="shared" si="124"/>
        <v>0</v>
      </c>
      <c r="AG274" s="98" t="str">
        <f t="shared" si="125"/>
        <v>-</v>
      </c>
      <c r="AH274" s="98">
        <f t="shared" si="126"/>
        <v>0</v>
      </c>
      <c r="AI274" s="98" t="str">
        <f t="shared" si="127"/>
        <v>-</v>
      </c>
      <c r="AJ274" s="98">
        <f t="shared" si="128"/>
        <v>0</v>
      </c>
      <c r="AK274" s="98">
        <f t="shared" si="129"/>
        <v>0</v>
      </c>
      <c r="AL274" s="98">
        <f t="shared" si="130"/>
        <v>0</v>
      </c>
      <c r="AM274" s="98">
        <f t="shared" si="131"/>
        <v>0</v>
      </c>
      <c r="AN274" s="98">
        <f t="shared" si="132"/>
        <v>0</v>
      </c>
      <c r="AO274" s="98">
        <f t="shared" si="133"/>
        <v>0</v>
      </c>
      <c r="AP274" s="98" t="str">
        <f t="shared" si="134"/>
        <v>-</v>
      </c>
      <c r="AQ274" s="98" t="str">
        <f t="shared" si="135"/>
        <v>-</v>
      </c>
      <c r="AR274" s="102" t="str">
        <f t="shared" si="136"/>
        <v>-</v>
      </c>
      <c r="AS274" s="111">
        <f t="shared" si="137"/>
        <v>0</v>
      </c>
    </row>
    <row r="275" spans="1:45" ht="16.5" thickTop="1" thickBot="1" x14ac:dyDescent="0.3"/>
    <row r="276" spans="1:45" ht="16.5" customHeight="1" thickTop="1" thickBot="1" x14ac:dyDescent="0.3">
      <c r="A276" s="305" t="s">
        <v>160</v>
      </c>
      <c r="B276" s="306"/>
      <c r="C276" s="306"/>
      <c r="D276" s="306"/>
      <c r="E276" s="306"/>
      <c r="F276" s="91">
        <f>IF(LARGE(AS195:AS274,1)=0,"-",LARGE(AS195:AS274,1))</f>
        <v>9981.527</v>
      </c>
      <c r="H276" s="307" t="s">
        <v>175</v>
      </c>
      <c r="I276" s="308"/>
      <c r="J276" s="308"/>
      <c r="K276" s="309"/>
      <c r="M276" s="376" t="s">
        <v>184</v>
      </c>
      <c r="N276" s="377"/>
      <c r="O276" s="377"/>
      <c r="P276" s="378"/>
      <c r="R276" s="376" t="s">
        <v>185</v>
      </c>
      <c r="S276" s="377"/>
      <c r="T276" s="377"/>
      <c r="U276" s="378"/>
      <c r="X276" s="376" t="s">
        <v>180</v>
      </c>
      <c r="Y276" s="377"/>
      <c r="Z276" s="377"/>
      <c r="AA276" s="377"/>
      <c r="AB276" s="467" t="s">
        <v>128</v>
      </c>
      <c r="AD276" s="451" t="s">
        <v>179</v>
      </c>
      <c r="AE276" s="452"/>
      <c r="AF276" s="470"/>
      <c r="AG276" s="470"/>
      <c r="AH276" s="471"/>
      <c r="AI276" s="472" t="s">
        <v>178</v>
      </c>
      <c r="AJ276" s="428"/>
      <c r="AL276" s="376" t="s">
        <v>181</v>
      </c>
      <c r="AM276" s="482"/>
      <c r="AN276" s="467" t="s">
        <v>128</v>
      </c>
      <c r="AP276" s="376" t="s">
        <v>182</v>
      </c>
      <c r="AQ276" s="377"/>
      <c r="AR276" s="377"/>
      <c r="AS276" s="461" t="s">
        <v>183</v>
      </c>
    </row>
    <row r="277" spans="1:45" ht="16.5" customHeight="1" thickTop="1" thickBot="1" x14ac:dyDescent="0.3">
      <c r="H277" s="112"/>
      <c r="I277" s="299" t="s">
        <v>110</v>
      </c>
      <c r="J277" s="301" t="s">
        <v>66</v>
      </c>
      <c r="K277" s="303" t="s">
        <v>67</v>
      </c>
      <c r="M277" s="379"/>
      <c r="N277" s="380"/>
      <c r="O277" s="380"/>
      <c r="P277" s="381"/>
      <c r="R277" s="379"/>
      <c r="S277" s="380"/>
      <c r="T277" s="380"/>
      <c r="U277" s="381"/>
      <c r="X277" s="93"/>
      <c r="Y277" s="380" t="s">
        <v>110</v>
      </c>
      <c r="Z277" s="485" t="s">
        <v>66</v>
      </c>
      <c r="AA277" s="487" t="s">
        <v>67</v>
      </c>
      <c r="AB277" s="468"/>
      <c r="AD277" s="112"/>
      <c r="AE277" s="128"/>
      <c r="AF277" s="299" t="s">
        <v>110</v>
      </c>
      <c r="AG277" s="339" t="s">
        <v>66</v>
      </c>
      <c r="AH277" s="478" t="s">
        <v>67</v>
      </c>
      <c r="AI277" s="473"/>
      <c r="AJ277" s="474"/>
      <c r="AL277" s="379"/>
      <c r="AM277" s="483"/>
      <c r="AN277" s="468"/>
      <c r="AP277" s="379"/>
      <c r="AQ277" s="380"/>
      <c r="AR277" s="380"/>
      <c r="AS277" s="462"/>
    </row>
    <row r="278" spans="1:45" ht="16.5" thickTop="1" thickBot="1" x14ac:dyDescent="0.3">
      <c r="A278" s="498" t="s">
        <v>161</v>
      </c>
      <c r="B278" s="499"/>
      <c r="C278" s="499"/>
      <c r="D278" s="499"/>
      <c r="E278" s="500"/>
      <c r="F278" s="91">
        <f>IF(SUM(T174:T193)=0,"-",SUM(T174:T193))</f>
        <v>70</v>
      </c>
      <c r="H278" s="120"/>
      <c r="I278" s="300"/>
      <c r="J278" s="302"/>
      <c r="K278" s="304"/>
      <c r="M278" s="382"/>
      <c r="N278" s="383"/>
      <c r="O278" s="383"/>
      <c r="P278" s="384"/>
      <c r="R278" s="382"/>
      <c r="S278" s="383"/>
      <c r="T278" s="383"/>
      <c r="U278" s="384"/>
      <c r="X278" s="112"/>
      <c r="Y278" s="383"/>
      <c r="Z278" s="486"/>
      <c r="AA278" s="488"/>
      <c r="AB278" s="469"/>
      <c r="AD278" s="120"/>
      <c r="AE278" s="113"/>
      <c r="AF278" s="477"/>
      <c r="AG278" s="340"/>
      <c r="AH278" s="479"/>
      <c r="AI278" s="475"/>
      <c r="AJ278" s="476"/>
      <c r="AL278" s="382"/>
      <c r="AM278" s="484"/>
      <c r="AN278" s="469"/>
      <c r="AP278" s="382"/>
      <c r="AQ278" s="383"/>
      <c r="AR278" s="383"/>
      <c r="AS278" s="463"/>
    </row>
    <row r="279" spans="1:45" ht="15.75" thickTop="1" x14ac:dyDescent="0.25">
      <c r="H279" s="75" t="s">
        <v>86</v>
      </c>
      <c r="I279" s="83">
        <f t="shared" ref="I279:I302" si="138">IF($M$5="","-",IF($F$276="-","-",ROUND(AS197/$F$276*100,0)))</f>
        <v>0</v>
      </c>
      <c r="J279" s="84">
        <f t="shared" ref="J279:J302" si="139">IF($M$5="","-",IF($F$276="-","-",ROUND(AS224/$F$276*100,0)))</f>
        <v>0</v>
      </c>
      <c r="K279" s="85">
        <f t="shared" ref="K279:K302" si="140">IF($M$5="","-",IF($F$276="-","-",ROUND(AS251/$F$276*100,0)))</f>
        <v>0</v>
      </c>
      <c r="M279" s="395" t="s">
        <v>152</v>
      </c>
      <c r="N279" s="302"/>
      <c r="O279" s="396">
        <f t="shared" ref="O279:O286" si="141">AI279+AS279</f>
        <v>18310</v>
      </c>
      <c r="P279" s="491"/>
      <c r="R279" s="395" t="s">
        <v>152</v>
      </c>
      <c r="S279" s="302"/>
      <c r="T279" s="396">
        <f>'Espaços Complementares'!T250</f>
        <v>51918</v>
      </c>
      <c r="U279" s="491"/>
      <c r="V279" s="501" t="s">
        <v>273</v>
      </c>
      <c r="X279" s="114" t="str">
        <f t="shared" ref="X279:X298" si="142">A174</f>
        <v>Equip. 1</v>
      </c>
      <c r="Y279" s="113">
        <f>SUM(Y197:Y220)</f>
        <v>0</v>
      </c>
      <c r="Z279" s="129">
        <f>SUM(Y224:Y247)</f>
        <v>0</v>
      </c>
      <c r="AA279" s="130">
        <f>SUM(Y251:Y274)</f>
        <v>0</v>
      </c>
      <c r="AB279" s="109" t="str">
        <f t="shared" ref="AB279:AB298" si="143">M174</f>
        <v>Eletricidade</v>
      </c>
      <c r="AD279" s="465" t="s">
        <v>152</v>
      </c>
      <c r="AE279" s="466"/>
      <c r="AF279" s="113">
        <f>IF(AB279=AD279,Y279,0)+IF(AB280=AD279,Y280,0)+IF(AB281=AD279,Y281,0)+IF(AB282=AD279,Y282,0)+IF(AB283=AD279,Y283,0)+IF(AB284=AD279,Y284,0)+IF(AB285=AD279,Y285,0)+IF(AB286=AD279,Y286,0)+IF(AB287=AD279,Y287,0)+IF(AB288=AD279,Y288,0)+IF(AB289=AD279,Y289,0)+IF(AB290=AD279,Y290,0)+IF(AB291=AD279,Y291,0)+IF(AB292=AD279,Y292,0)+IF(AB293=AD279,Y293,0)+IF(AB294=AD279,Y294,0)+IF(AB295=AD279,Y295,0)+IF(AB296=AD279,Y296,0)+IF(AB297=AD279,Y297,0)+IF(AB298=AD279,Y298,0)</f>
        <v>67806</v>
      </c>
      <c r="AG279" s="129">
        <f>IF(AB279=AD279,Z279,0)+IF(AB280=AD279,Z280,0)+IF(AB281=AD279,Z281,0)+IF(AB282=AD279,Z282,0)+IF(AB283=AD279,Z283,0)+IF(AB284=AD279,Z284,0)+IF(AB285=AD279,Z285,0)+IF(AB286=AD279,Z286,0)+IF(AB287=AD279,Z287,0)+IF(AB288=AD279,Z288,0)+IF(AB289=AD279,Z289,0)+IF(AB290=AD279,Z290,0)+IF(AB291=AD279,Z291,0)+IF(AB292=AD279,Z292,0)+IF(AB293=AD279,Z293,0)+IF(AB294=AD279,Z294,0)+IF(AB295=AD279,Z295,0)+IF(AB296=AD279,Z296,0)+IF(AB297=AD279,Z297,0)+IF(AB298=AD279,Z298,0)</f>
        <v>0</v>
      </c>
      <c r="AH279" s="130">
        <f>IF(AB279=AD279,AA279,0)+IF(AB280=AD279,AA280,0)+IF(AB281=AD279,AA281,0)+IF(AB282=AD279,AA282,0)+IF(AB283=AD279,AA283,0)+IF(AB284=AD279,AA284,0)+IF(AB285=AD279,AA285,0)+IF(AB286=AD279,AA286,0)+IF(AB287=AD279,AA287,0)+IF(AB288=AD279,AA288,0)+IF(AB289=AD279,AA289,0)+IF(AB290=AD279,AA290,0)+IF(AB291=AD279,AA291,0)+IF(AB292=AD279,AA292,0)+IF(AB293=AD279,AA293,0)+IF(AB294=AD279,AA294,0)+IF(AB295=AD279,AA295,0)+IF(AB296=AD279,AA296,0)+IF(AB297=AD279,AA297,0)+IF(AB298=AD279,AA298,0)</f>
        <v>0</v>
      </c>
      <c r="AI279" s="480">
        <f>ROUND((AF279*261+AG279*52+AH279*52)/1000,0)</f>
        <v>17697</v>
      </c>
      <c r="AJ279" s="304"/>
      <c r="AL279" s="121" t="str">
        <f>X279</f>
        <v>Equip. 1</v>
      </c>
      <c r="AM279" s="113">
        <f t="shared" ref="AM279:AM298" si="144">IF(T174="-",0,T174*24)</f>
        <v>0</v>
      </c>
      <c r="AN279" s="109" t="str">
        <f>AB279</f>
        <v>Eletricidade</v>
      </c>
      <c r="AP279" s="395" t="s">
        <v>152</v>
      </c>
      <c r="AQ279" s="464"/>
      <c r="AR279" s="123">
        <f>IF(AN279=AP279,AM279,0)+IF(AN280=AP279,AM280,0)+IF(AN281=AP279,AM281,0)+IF(AN282=AP279,AM282,0)+IF(AN283=AP279,AM283,0)+IF(AN284=AP279,AM284,0)+IF(AN285=AP279,AM285,0)+IF(AN286=AP279,AM286,0)+IF(AN287=AP279,AM287,0)+IF(AN288=AP279,AM288,0)+IF(AN289=AP279,AM289,0)+IF(AN290=AP279,AM290,0)+IF(AN291=AP279,AM291,0)+IF(AN292=AP279,AM292,0)+IF(AN293=AP279,AM293,0)+IF(AN294=AP279,AM294,0)+IF(AN295=AP279,AM295,0)+IF(AN296=AP279,AM296,0)+IF(AN297=AP279,AM297,0)+IF(AN298=AP279,AM298,0)</f>
        <v>1680</v>
      </c>
      <c r="AS279" s="126">
        <f>ROUND(AR279*365/1000,0)</f>
        <v>613</v>
      </c>
    </row>
    <row r="280" spans="1:45" x14ac:dyDescent="0.25">
      <c r="H280" s="75" t="s">
        <v>87</v>
      </c>
      <c r="I280" s="86">
        <f t="shared" si="138"/>
        <v>0</v>
      </c>
      <c r="J280" s="80">
        <f t="shared" si="139"/>
        <v>0</v>
      </c>
      <c r="K280" s="87">
        <f t="shared" si="140"/>
        <v>0</v>
      </c>
      <c r="M280" s="465" t="s">
        <v>153</v>
      </c>
      <c r="N280" s="492"/>
      <c r="O280" s="285">
        <f t="shared" si="141"/>
        <v>0</v>
      </c>
      <c r="P280" s="286"/>
      <c r="R280" s="465" t="s">
        <v>153</v>
      </c>
      <c r="S280" s="492"/>
      <c r="T280" s="285">
        <f>'Espaços Complementares'!T251</f>
        <v>0</v>
      </c>
      <c r="U280" s="286"/>
      <c r="V280" s="502"/>
      <c r="X280" s="114" t="str">
        <f t="shared" si="142"/>
        <v>Equip. 2</v>
      </c>
      <c r="Y280" s="115">
        <f>SUM(Z197:Z220)</f>
        <v>27000</v>
      </c>
      <c r="Z280" s="97">
        <f>SUM(Z224:Z247)</f>
        <v>0</v>
      </c>
      <c r="AA280" s="100">
        <f>SUM(Z251:Z274)</f>
        <v>0</v>
      </c>
      <c r="AB280" s="110" t="str">
        <f t="shared" si="143"/>
        <v>Eletricidade</v>
      </c>
      <c r="AD280" s="465" t="s">
        <v>153</v>
      </c>
      <c r="AE280" s="466"/>
      <c r="AF280" s="115">
        <f>IF(AB279=AD280,Y279,0)+IF(AB280=AD280,Y280,0)+IF(AB281=AD280,Y281,0)+IF(AB282=AD280,Y282,0)+IF(AB283=AD280,Y283,0)+IF(AB284=AD280,Y284,0)+IF(AB285=AD280,Y285,0)+IF(AB286=AD280,Y286,0)+IF(AB287=AD280,Y287,0)+IF(AB288=AD280,Y288,0)+IF(AB289=AD280,Y289,0)+IF(AB290=AD280,Y290,0)+IF(AB291=AD280,Y291,0)+IF(AB292=AD280,Y292,0)+IF(AB293=AD280,Y293,0)+IF(AB294=AD280,Y294,0)+IF(AB295=AD280,Y295,0)+IF(AB296=AD280,Y296,0)+IF(AB297=AD280,Y297,0)+IF(AB298=AD280,Y298,0)</f>
        <v>0</v>
      </c>
      <c r="AG280" s="97">
        <f>IF(AB279=AD280,Z279,0)+IF(AB280=AD280,Z280,0)+IF(AB281=AD280,Z281,0)+IF(AB282=AD280,Z282,0)+IF(AB283=AD280,Z283,0)+IF(AB284=AD280,Z284,0)+IF(AB285=AD280,Z285,0)+IF(AB286=AD280,Z286,0)+IF(AB287=AD280,Z287,0)+IF(AB288=AD280,Z288,0)+IF(AB289=AD280,Z289,0)+IF(AB290=AD280,Z290,0)+IF(AB291=AD280,Z291,0)+IF(AB292=AD280,Z292,0)+IF(AB293=AD280,Z293,0)+IF(AB294=AD280,Z294,0)+IF(AB295=AD280,Z295,0)+IF(AB296=AD280,Z296,0)+IF(AB297=AD280,Z297,0)+IF(AB298=AD280,Z298,0)</f>
        <v>0</v>
      </c>
      <c r="AH280" s="100">
        <f>IF(AB279=AD280,AA279,0)+IF(AB280=AD280,AA280,0)+IF(AB281=AD280,AA281,0)+IF(AB282=AD280,AA282,0)+IF(AB283=AD280,AA283,0)+IF(AB284=AD280,AA284,0)+IF(AB285=AD280,AA285,0)+IF(AB286=AD280,AA286,0)+IF(AB287=AD280,AA287,0)+IF(AB288=AD280,AA288,0)+IF(AB289=AD280,AA289,0)+IF(AB290=AD280,AA290,0)+IF(AB291=AD280,AA291,0)+IF(AB292=AD280,AA292,0)+IF(AB293=AD280,AA293,0)+IF(AB294=AD280,AA294,0)+IF(AB295=AD280,AA295,0)+IF(AB296=AD280,AA296,0)+IF(AB297=AD280,AA297,0)+IF(AB298=AD280,AA298,0)</f>
        <v>0</v>
      </c>
      <c r="AI280" s="481">
        <f t="shared" ref="AI280:AI286" si="145">ROUND((AF280*261+AG280*52+AH280*52)/1000,0)</f>
        <v>0</v>
      </c>
      <c r="AJ280" s="286"/>
      <c r="AL280" s="114" t="str">
        <f t="shared" ref="AL280:AL298" si="146">X280</f>
        <v>Equip. 2</v>
      </c>
      <c r="AM280" s="115">
        <f t="shared" si="144"/>
        <v>0</v>
      </c>
      <c r="AN280" s="110" t="str">
        <f t="shared" ref="AN280:AN298" si="147">AB280</f>
        <v>Eletricidade</v>
      </c>
      <c r="AP280" s="465" t="s">
        <v>153</v>
      </c>
      <c r="AQ280" s="466"/>
      <c r="AR280" s="124">
        <f>IF(AN279=AP280,AM279,0)+IF(AN280=AP280,AM280,0)+IF(AN281=AP280,AM281,0)+IF(AN282=AP280,AM282,0)+IF(AN283=AP280,AM283,0)+IF(AN284=AP280,AM284,0)+IF(AN285=AP280,AM285,0)+IF(AN286=AP280,AM286,0)+IF(AN287=AP280,AM287,0)+IF(AN288=AP280,AM288,0)+IF(AN289=AP280,AM289,0)+IF(AN290=AP280,AM290,0)+IF(AN291=AP280,AM291,0)+IF(AN292=AP280,AM292,0)+IF(AN293=AP280,AM293,0)+IF(AN294=AP280,AM294,0)+IF(AN295=AP280,AM295,0)+IF(AN296=AP280,AM296,0)+IF(AN297=AP280,AM297,0)+IF(AN298=AP280,AM298,0)</f>
        <v>0</v>
      </c>
      <c r="AS280" s="126">
        <f t="shared" ref="AS280:AS286" si="148">ROUND(AR280*365/1000,0)</f>
        <v>0</v>
      </c>
    </row>
    <row r="281" spans="1:45" x14ac:dyDescent="0.25">
      <c r="H281" s="75" t="s">
        <v>88</v>
      </c>
      <c r="I281" s="83">
        <f t="shared" si="138"/>
        <v>0</v>
      </c>
      <c r="J281" s="84">
        <f t="shared" si="139"/>
        <v>0</v>
      </c>
      <c r="K281" s="85">
        <f t="shared" si="140"/>
        <v>0</v>
      </c>
      <c r="M281" s="465" t="s">
        <v>154</v>
      </c>
      <c r="N281" s="492"/>
      <c r="O281" s="285">
        <f t="shared" si="141"/>
        <v>172</v>
      </c>
      <c r="P281" s="286"/>
      <c r="R281" s="465" t="s">
        <v>154</v>
      </c>
      <c r="S281" s="492"/>
      <c r="T281" s="285">
        <f>'Espaços Complementares'!T252</f>
        <v>28529</v>
      </c>
      <c r="U281" s="286"/>
      <c r="V281" s="502"/>
      <c r="X281" s="114" t="str">
        <f t="shared" si="142"/>
        <v>Equip. 3</v>
      </c>
      <c r="Y281" s="115">
        <f>SUM(AA197:AA220)</f>
        <v>0</v>
      </c>
      <c r="Z281" s="97">
        <f>SUM(AA224:AA247)</f>
        <v>0</v>
      </c>
      <c r="AA281" s="100">
        <f>SUM(AA251:AA274)</f>
        <v>0</v>
      </c>
      <c r="AB281" s="110" t="str">
        <f t="shared" si="143"/>
        <v>Eletricidade</v>
      </c>
      <c r="AD281" s="465" t="s">
        <v>154</v>
      </c>
      <c r="AE281" s="466"/>
      <c r="AF281" s="115">
        <f>IF(AB279=AD281,Y279,0)+IF(AB280=AD281,Y280,0)+IF(AB281=AD281,Y281,0)+IF(AB282=AD281,Y282,0)+IF(AB283=AD281,Y283,0)+IF(AB284=AD281,Y284,0)+IF(AB285=AD281,Y285,0)+IF(AB286=AD281,Y286,0)+IF(AB287=AD281,Y287,0)+IF(AB288=AD281,Y288,0)+IF(AB289=AD281,Y289,0)+IF(AB290=AD281,Y290,0)+IF(AB291=AD281,Y291,0)+IF(AB292=AD281,Y292,0)+IF(AB293=AD281,Y293,0)+IF(AB294=AD281,Y294,0)+IF(AB295=AD281,Y295,0)+IF(AB296=AD281,Y296,0)+IF(AB297=AD281,Y297,0)+IF(AB298=AD281,Y298,0)</f>
        <v>660.48900000000003</v>
      </c>
      <c r="AG281" s="97">
        <f>IF(AB279=AD281,Z279,0)+IF(AB280=AD281,Z280,0)+IF(AB281=AD281,Z281,0)+IF(AB282=AD281,Z282,0)+IF(AB283=AD281,Z283,0)+IF(AB284=AD281,Z284,0)+IF(AB285=AD281,Z285,0)+IF(AB286=AD281,Z286,0)+IF(AB287=AD281,Z287,0)+IF(AB288=AD281,Z288,0)+IF(AB289=AD281,Z289,0)+IF(AB290=AD281,Z290,0)+IF(AB291=AD281,Z291,0)+IF(AB292=AD281,Z292,0)+IF(AB293=AD281,Z293,0)+IF(AB294=AD281,Z294,0)+IF(AB295=AD281,Z295,0)+IF(AB296=AD281,Z296,0)+IF(AB297=AD281,Z297,0)+IF(AB298=AD281,Z298,0)</f>
        <v>0</v>
      </c>
      <c r="AH281" s="100">
        <f>IF(AB279=AD281,AA279,0)+IF(AB280=AD281,AA280,0)+IF(AB281=AD281,AA281,0)+IF(AB282=AD281,AA282,0)+IF(AB283=AD281,AA283,0)+IF(AB284=AD281,AA284,0)+IF(AB285=AD281,AA285,0)+IF(AB286=AD281,AA286,0)+IF(AB287=AD281,AA287,0)+IF(AB288=AD281,AA288,0)+IF(AB289=AD281,AA289,0)+IF(AB290=AD281,AA290,0)+IF(AB291=AD281,AA291,0)+IF(AB292=AD281,AA292,0)+IF(AB293=AD281,AA293,0)+IF(AB294=AD281,AA294,0)+IF(AB295=AD281,AA295,0)+IF(AB296=AD281,AA296,0)+IF(AB297=AD281,AA297,0)+IF(AB298=AD281,AA298,0)</f>
        <v>0</v>
      </c>
      <c r="AI281" s="481">
        <f t="shared" si="145"/>
        <v>172</v>
      </c>
      <c r="AJ281" s="286"/>
      <c r="AL281" s="114" t="str">
        <f t="shared" si="146"/>
        <v>Equip. 3</v>
      </c>
      <c r="AM281" s="115">
        <f t="shared" si="144"/>
        <v>0</v>
      </c>
      <c r="AN281" s="110" t="str">
        <f t="shared" si="147"/>
        <v>Eletricidade</v>
      </c>
      <c r="AP281" s="465" t="s">
        <v>154</v>
      </c>
      <c r="AQ281" s="466"/>
      <c r="AR281" s="124">
        <f>IF(AN279=AP281,AM279,0)+IF(AN280=AP281,AM280,0)+IF(AN281=AP281,AM281,0)+IF(AN282=AP281,AM282,0)+IF(AN283=AP281,AM283,0)+IF(AN284=AP281,AM284,0)+IF(AN285=AP281,AM285,0)+IF(AN286=AP281,AM286,0)+IF(AN287=AP281,AM287,0)+IF(AN288=AP281,AM288,0)+IF(AN289=AP281,AM289,0)+IF(AN290=AP281,AM290,0)+IF(AN291=AP281,AM291,0)+IF(AN292=AP281,AM292,0)+IF(AN293=AP281,AM293,0)+IF(AN294=AP281,AM294,0)+IF(AN295=AP281,AM295,0)+IF(AN296=AP281,AM296,0)+IF(AN297=AP281,AM297,0)+IF(AN298=AP281,AM298,0)</f>
        <v>0</v>
      </c>
      <c r="AS281" s="126">
        <f t="shared" si="148"/>
        <v>0</v>
      </c>
    </row>
    <row r="282" spans="1:45" x14ac:dyDescent="0.25">
      <c r="H282" s="75" t="s">
        <v>89</v>
      </c>
      <c r="I282" s="83">
        <f t="shared" si="138"/>
        <v>0</v>
      </c>
      <c r="J282" s="84">
        <f t="shared" si="139"/>
        <v>0</v>
      </c>
      <c r="K282" s="85">
        <f t="shared" si="140"/>
        <v>0</v>
      </c>
      <c r="M282" s="465" t="s">
        <v>155</v>
      </c>
      <c r="N282" s="492"/>
      <c r="O282" s="285">
        <f t="shared" si="141"/>
        <v>0</v>
      </c>
      <c r="P282" s="286"/>
      <c r="R282" s="465" t="s">
        <v>155</v>
      </c>
      <c r="S282" s="492"/>
      <c r="T282" s="285">
        <f>'Espaços Complementares'!T253</f>
        <v>0</v>
      </c>
      <c r="U282" s="286"/>
      <c r="V282" s="502"/>
      <c r="X282" s="114" t="str">
        <f t="shared" si="142"/>
        <v>Equip. 4</v>
      </c>
      <c r="Y282" s="115">
        <f>SUM(AB197:AB220)</f>
        <v>16800</v>
      </c>
      <c r="Z282" s="97">
        <f>SUM(AB224:AB247)</f>
        <v>0</v>
      </c>
      <c r="AA282" s="100">
        <f>SUM(AB251:AB274)</f>
        <v>0</v>
      </c>
      <c r="AB282" s="110" t="str">
        <f t="shared" si="143"/>
        <v>Eletricidade</v>
      </c>
      <c r="AD282" s="465" t="s">
        <v>155</v>
      </c>
      <c r="AE282" s="466"/>
      <c r="AF282" s="115">
        <f>IF(AB279=AD282,Y279,0)+IF(AB280=AD282,Y280,0)+IF(AB281=AD282,Y281,0)+IF(AB282=AD282,Y282,0)+IF(AB283=AD282,Y283,0)+IF(AB284=AD282,Y284,0)+IF(AB285=AD282,Y285,0)+IF(AB286=AD282,Y286,0)+IF(AB287=AD282,Y287,0)+IF(AB288=AD282,Y288,0)+IF(AB289=AD282,Y289,0)+IF(AB290=AD282,Y290,0)+IF(AB291=AD282,Y291,0)+IF(AB292=AD282,Y292,0)+IF(AB293=AD282,Y293,0)+IF(AB294=AD282,Y294,0)+IF(AB295=AD282,Y295,0)+IF(AB296=AD282,Y296,0)+IF(AB297=AD282,Y297,0)+IF(AB298=AD282,Y298,0)</f>
        <v>0</v>
      </c>
      <c r="AG282" s="97">
        <f>IF(AB279=AD282,Z279,0)+IF(AB280=AD282,Z280,0)+IF(AB281=AD282,Z281,0)+IF(AB282=AD282,Z282,0)+IF(AB283=AD282,Z283,0)+IF(AB284=AD282,Z284,0)+IF(AB285=AD282,Z285,0)+IF(AB286=AD282,Z286,0)+IF(AB287=AD282,Z287,0)+IF(AB288=AD282,Z288,0)+IF(AB289=AD282,Z289,0)+IF(AB290=AD282,Z290,0)+IF(AB291=AD282,Z291,0)+IF(AB292=AD282,Z292,0)+IF(AB293=AD282,Z293,0)+IF(AB294=AD282,Z294,0)+IF(AB295=AD282,Z295,0)+IF(AB296=AD282,Z296,0)+IF(AB297=AD282,Z297,0)+IF(AB298=AD282,Z298,0)</f>
        <v>0</v>
      </c>
      <c r="AH282" s="100">
        <f>IF(AB279=AD282,AA279,0)+IF(AB280=AD282,AA280,0)+IF(AB281=AD282,AA281,0)+IF(AB282=AD282,AA282,0)+IF(AB283=AD282,AA283,0)+IF(AB284=AD282,AA284,0)+IF(AB285=AD282,AA285,0)+IF(AB286=AD282,AA286,0)+IF(AB287=AD282,AA287,0)+IF(AB288=AD282,AA288,0)+IF(AB289=AD282,AA289,0)+IF(AB290=AD282,AA290,0)+IF(AB291=AD282,AA291,0)+IF(AB292=AD282,AA292,0)+IF(AB293=AD282,AA293,0)+IF(AB294=AD282,AA294,0)+IF(AB295=AD282,AA295,0)+IF(AB296=AD282,AA296,0)+IF(AB297=AD282,AA297,0)+IF(AB298=AD282,AA298,0)</f>
        <v>0</v>
      </c>
      <c r="AI282" s="481">
        <f t="shared" si="145"/>
        <v>0</v>
      </c>
      <c r="AJ282" s="286"/>
      <c r="AL282" s="114" t="str">
        <f t="shared" si="146"/>
        <v>Equip. 4</v>
      </c>
      <c r="AM282" s="115">
        <f t="shared" si="144"/>
        <v>0</v>
      </c>
      <c r="AN282" s="110" t="str">
        <f t="shared" si="147"/>
        <v>Eletricidade</v>
      </c>
      <c r="AP282" s="465" t="s">
        <v>155</v>
      </c>
      <c r="AQ282" s="466"/>
      <c r="AR282" s="124">
        <f>IF(AN279=AP282,AM279,0)+IF(AN280=AP282,AM280,0)+IF(AN281=AP282,AM281,0)+IF(AN282=AP282,AM282,0)+IF(AN283=AP282,AM283,0)+IF(AN284=AP282,AM284,0)+IF(AN285=AP282,AM285,0)+IF(AN286=AP282,AM286,0)+IF(AN287=AP282,AM287,0)+IF(AN288=AP282,AM288,0)+IF(AN289=AP282,AM289,0)+IF(AN290=AP282,AM290,0)+IF(AN291=AP282,AM291,0)+IF(AN292=AP282,AM292,0)+IF(AN293=AP282,AM293,0)+IF(AN294=AP282,AM294,0)+IF(AN295=AP282,AM295,0)+IF(AN296=AP282,AM296,0)+IF(AN297=AP282,AM297,0)+IF(AN298=AP282,AM298,0)</f>
        <v>0</v>
      </c>
      <c r="AS282" s="126">
        <f t="shared" si="148"/>
        <v>0</v>
      </c>
    </row>
    <row r="283" spans="1:45" x14ac:dyDescent="0.25">
      <c r="H283" s="75" t="s">
        <v>90</v>
      </c>
      <c r="I283" s="83">
        <f t="shared" si="138"/>
        <v>0</v>
      </c>
      <c r="J283" s="84">
        <f t="shared" si="139"/>
        <v>0</v>
      </c>
      <c r="K283" s="85">
        <f t="shared" si="140"/>
        <v>0</v>
      </c>
      <c r="M283" s="465" t="s">
        <v>156</v>
      </c>
      <c r="N283" s="492"/>
      <c r="O283" s="285">
        <f t="shared" si="141"/>
        <v>0</v>
      </c>
      <c r="P283" s="286"/>
      <c r="R283" s="465" t="s">
        <v>156</v>
      </c>
      <c r="S283" s="492"/>
      <c r="T283" s="285">
        <f>'Espaços Complementares'!T254</f>
        <v>0</v>
      </c>
      <c r="U283" s="286"/>
      <c r="V283" s="502"/>
      <c r="X283" s="114" t="str">
        <f t="shared" si="142"/>
        <v>Equip. 5</v>
      </c>
      <c r="Y283" s="115">
        <f>SUM(AC197:AC220)</f>
        <v>0</v>
      </c>
      <c r="Z283" s="97">
        <f>SUM(AC224:AC247)</f>
        <v>0</v>
      </c>
      <c r="AA283" s="100">
        <f>SUM(AC251:AC274)</f>
        <v>0</v>
      </c>
      <c r="AB283" s="110">
        <f t="shared" si="143"/>
        <v>0</v>
      </c>
      <c r="AD283" s="465" t="s">
        <v>156</v>
      </c>
      <c r="AE283" s="466"/>
      <c r="AF283" s="115">
        <f>IF(AB279=AD283,Y279,0)+IF(AB280=AD283,Y280,0)+IF(AB281=AD283,Y281,0)+IF(AB282=AD283,Y282,0)+IF(AB283=AD283,Y283,0)+IF(AB284=AD283,Y284,0)+IF(AB285=AD283,Y285,0)+IF(AB286=AD283,Y286,0)+IF(AB287=AD283,Y287,0)+IF(AB288=AD283,Y288,0)+IF(AB289=AD283,Y289,0)+IF(AB290=AD283,Y290,0)+IF(AB291=AD283,Y291,0)+IF(AB292=AD283,Y292,0)+IF(AB293=AD283,Y293,0)+IF(AB294=AD283,Y294,0)+IF(AB295=AD283,Y295,0)+IF(AB296=AD283,Y296,0)+IF(AB297=AD283,Y297,0)+IF(AB298=AD283,Y298,0)</f>
        <v>0</v>
      </c>
      <c r="AG283" s="97">
        <f>IF(AB279=AD283,Z279,0)+IF(AB280=AD283,Z280,0)+IF(AB281=AD283,Z281,0)+IF(AB282=AD283,Z282,0)+IF(AB283=AD283,Z283,0)+IF(AB284=AD283,Z284,0)+IF(AB285=AD283,Z285,0)+IF(AB286=AD283,Z286,0)+IF(AB287=AD283,Z287,0)+IF(AB288=AD283,Z288,0)+IF(AB289=AD283,Z289,0)+IF(AB290=AD283,Z290,0)+IF(AB291=AD283,Z291,0)+IF(AB292=AD283,Z292,0)+IF(AB293=AD283,Z293,0)+IF(AB294=AD283,Z294,0)+IF(AB295=AD283,Z295,0)+IF(AB296=AD283,Z296,0)+IF(AB297=AD283,Z297,0)+IF(AB298=AD283,Z298,0)</f>
        <v>0</v>
      </c>
      <c r="AH283" s="100">
        <f>IF(AB279=AD283,AA279,0)+IF(AB280=AD283,AA280,0)+IF(AB281=AD283,AA281,0)+IF(AB282=AD283,AA282,0)+IF(AB283=AD283,AA283,0)+IF(AB284=AD283,AA284,0)+IF(AB285=AD283,AA285,0)+IF(AB286=AD283,AA286,0)+IF(AB287=AD283,AA287,0)+IF(AB288=AD283,AA288,0)+IF(AB289=AD283,AA289,0)+IF(AB290=AD283,AA290,0)+IF(AB291=AD283,AA291,0)+IF(AB292=AD283,AA292,0)+IF(AB293=AD283,AA293,0)+IF(AB294=AD283,AA294,0)+IF(AB295=AD283,AA295,0)+IF(AB296=AD283,AA296,0)+IF(AB297=AD283,AA297,0)+IF(AB298=AD283,AA298,0)</f>
        <v>0</v>
      </c>
      <c r="AI283" s="481">
        <f t="shared" si="145"/>
        <v>0</v>
      </c>
      <c r="AJ283" s="286"/>
      <c r="AL283" s="114" t="str">
        <f t="shared" si="146"/>
        <v>Equip. 5</v>
      </c>
      <c r="AM283" s="115">
        <f t="shared" si="144"/>
        <v>0</v>
      </c>
      <c r="AN283" s="110">
        <f t="shared" si="147"/>
        <v>0</v>
      </c>
      <c r="AP283" s="465" t="s">
        <v>156</v>
      </c>
      <c r="AQ283" s="466"/>
      <c r="AR283" s="124">
        <f>IF(AN279=AP283,AM279,0)+IF(AN280=AP283,AM280,0)+IF(AN281=AP283,AM281,0)+IF(AN282=AP283,AM282,0)+IF(AN283=AP283,AM283,0)+IF(AN284=AP283,AM284,0)+IF(AN285=AP283,AM285,0)+IF(AN286=AP283,AM286,0)+IF(AN287=AP283,AM287,0)+IF(AN288=AP283,AM288,0)+IF(AN289=AP283,AM289,0)+IF(AN290=AP283,AM290,0)+IF(AN291=AP283,AM291,0)+IF(AN292=AP283,AM292,0)+IF(AN293=AP283,AM293,0)+IF(AN294=AP283,AM294,0)+IF(AN295=AP283,AM295,0)+IF(AN296=AP283,AM296,0)+IF(AN297=AP283,AM297,0)+IF(AN298=AP283,AM298,0)</f>
        <v>0</v>
      </c>
      <c r="AS283" s="126">
        <f t="shared" si="148"/>
        <v>0</v>
      </c>
    </row>
    <row r="284" spans="1:45" x14ac:dyDescent="0.25">
      <c r="H284" s="75" t="s">
        <v>91</v>
      </c>
      <c r="I284" s="83">
        <f t="shared" si="138"/>
        <v>0</v>
      </c>
      <c r="J284" s="84">
        <f t="shared" si="139"/>
        <v>0</v>
      </c>
      <c r="K284" s="85">
        <f t="shared" si="140"/>
        <v>0</v>
      </c>
      <c r="M284" s="465" t="s">
        <v>157</v>
      </c>
      <c r="N284" s="492"/>
      <c r="O284" s="285">
        <f t="shared" si="141"/>
        <v>0</v>
      </c>
      <c r="P284" s="286"/>
      <c r="R284" s="465" t="s">
        <v>157</v>
      </c>
      <c r="S284" s="492"/>
      <c r="T284" s="285">
        <f>'Espaços Complementares'!T255</f>
        <v>0</v>
      </c>
      <c r="U284" s="286"/>
      <c r="V284" s="502"/>
      <c r="X284" s="114" t="str">
        <f t="shared" si="142"/>
        <v>Equip. 6</v>
      </c>
      <c r="Y284" s="115">
        <f>SUM(AD197:AD220)</f>
        <v>0</v>
      </c>
      <c r="Z284" s="97">
        <f>SUM(AD224:AD247)</f>
        <v>0</v>
      </c>
      <c r="AA284" s="100">
        <f>SUM(AD251:AD274)</f>
        <v>0</v>
      </c>
      <c r="AB284" s="110">
        <f t="shared" si="143"/>
        <v>0</v>
      </c>
      <c r="AD284" s="465" t="s">
        <v>157</v>
      </c>
      <c r="AE284" s="466"/>
      <c r="AF284" s="115">
        <f>IF(AB279=AD284,Y279,0)+IF(AB280=AD284,Y280,0)+IF(AB281=AD284,Y281,0)+IF(AB282=AD284,Y282,0)+IF(AB283=AD284,Y283,0)+IF(AB284=AD284,Y284,0)+IF(AB285=AD284,Y285,0)+IF(AB286=AD284,Y286,0)+IF(AB287=AD284,Y287,0)+IF(AB288=AD284,Y288,0)+IF(AB289=AD284,Y289,0)+IF(AB290=AD284,Y290,0)+IF(AB291=AD284,Y291,0)+IF(AB292=AD284,Y292,0)+IF(AB293=AD284,Y293,0)+IF(AB294=AD284,Y294,0)+IF(AB295=AD284,Y295,0)+IF(AB296=AD284,Y296,0)+IF(AB297=AD284,Y297,0)+IF(AB298=AD284,Y298,0)</f>
        <v>0</v>
      </c>
      <c r="AG284" s="97">
        <f>IF(AB279=AD284,Z279,0)+IF(AB280=AD284,Z280,0)+IF(AB281=AD284,Z281,0)+IF(AB282=AD284,Z282,0)+IF(AB283=AD284,Z283,0)+IF(AB284=AD284,Z284,0)+IF(AB285=AD284,Z285,0)+IF(AB286=AD284,Z286,0)+IF(AB287=AD284,Z287,0)+IF(AB288=AD284,Z288,0)+IF(AB289=AD284,Z289,0)+IF(AB290=AD284,Z290,0)+IF(AB291=AD284,Z291,0)+IF(AB292=AD284,Z292,0)+IF(AB293=AD284,Z293,0)+IF(AB294=AD284,Z294,0)+IF(AB295=AD284,Z295,0)+IF(AB296=AD284,Z296,0)+IF(AB297=AD284,Z297,0)+IF(AB298=AD284,Z298,0)</f>
        <v>0</v>
      </c>
      <c r="AH284" s="100">
        <f>IF(AB279=AD284,AA279,0)+IF(AB280=AD284,AA280,0)+IF(AB281=AD284,AA281,0)+IF(AB282=AD284,AA282,0)+IF(AB283=AD284,AA283,0)+IF(AB284=AD284,AA284,0)+IF(AB285=AD284,AA285,0)+IF(AB286=AD284,AA286,0)+IF(AB287=AD284,AA287,0)+IF(AB288=AD284,AA288,0)+IF(AB289=AD284,AA289,0)+IF(AB290=AD284,AA290,0)+IF(AB291=AD284,AA291,0)+IF(AB292=AD284,AA292,0)+IF(AB293=AD284,AA293,0)+IF(AB294=AD284,AA294,0)+IF(AB295=AD284,AA295,0)+IF(AB296=AD284,AA296,0)+IF(AB297=AD284,AA297,0)+IF(AB298=AD284,AA298,0)</f>
        <v>0</v>
      </c>
      <c r="AI284" s="481">
        <f t="shared" si="145"/>
        <v>0</v>
      </c>
      <c r="AJ284" s="286"/>
      <c r="AL284" s="114" t="str">
        <f t="shared" si="146"/>
        <v>Equip. 6</v>
      </c>
      <c r="AM284" s="115">
        <f t="shared" si="144"/>
        <v>0</v>
      </c>
      <c r="AN284" s="110">
        <f t="shared" si="147"/>
        <v>0</v>
      </c>
      <c r="AP284" s="465" t="s">
        <v>157</v>
      </c>
      <c r="AQ284" s="466"/>
      <c r="AR284" s="124">
        <f>IF(AN279=AP284,AM279,0)+IF(AN280=AP284,AM280,0)+IF(AN281=AP284,AM281,0)+IF(AN282=AP284,AM282,0)+IF(AN283=AP284,AM283,0)+IF(AN284=AP284,AM284,0)+IF(AN285=AP284,AM285,0)+IF(AN286=AP284,AM286,0)+IF(AN287=AP284,AM287,0)+IF(AN288=AP284,AM288,0)+IF(AN289=AP284,AM289,0)+IF(AN290=AP284,AM290,0)+IF(AN291=AP284,AM291,0)+IF(AN292=AP284,AM292,0)+IF(AN293=AP284,AM293,0)+IF(AN294=AP284,AM294,0)+IF(AN295=AP284,AM295,0)+IF(AN296=AP284,AM296,0)+IF(AN297=AP284,AM297,0)+IF(AN298=AP284,AM298,0)</f>
        <v>0</v>
      </c>
      <c r="AS284" s="126">
        <f t="shared" si="148"/>
        <v>0</v>
      </c>
    </row>
    <row r="285" spans="1:45" x14ac:dyDescent="0.25">
      <c r="H285" s="75" t="s">
        <v>92</v>
      </c>
      <c r="I285" s="83">
        <f t="shared" si="138"/>
        <v>12</v>
      </c>
      <c r="J285" s="84">
        <f t="shared" si="139"/>
        <v>0</v>
      </c>
      <c r="K285" s="85">
        <f t="shared" si="140"/>
        <v>0</v>
      </c>
      <c r="M285" s="465" t="s">
        <v>158</v>
      </c>
      <c r="N285" s="492"/>
      <c r="O285" s="285">
        <f t="shared" si="141"/>
        <v>0</v>
      </c>
      <c r="P285" s="286"/>
      <c r="R285" s="465" t="s">
        <v>158</v>
      </c>
      <c r="S285" s="492"/>
      <c r="T285" s="285">
        <f>'Espaços Complementares'!T256</f>
        <v>0</v>
      </c>
      <c r="U285" s="286"/>
      <c r="V285" s="502"/>
      <c r="X285" s="114" t="str">
        <f t="shared" si="142"/>
        <v>Equip. 7</v>
      </c>
      <c r="Y285" s="115">
        <f>SUM(AE197:AE220)</f>
        <v>0</v>
      </c>
      <c r="Z285" s="97">
        <f>SUM(AE224:AE247)</f>
        <v>0</v>
      </c>
      <c r="AA285" s="100">
        <f>SUM(AE251:AE274)</f>
        <v>0</v>
      </c>
      <c r="AB285" s="110" t="str">
        <f t="shared" si="143"/>
        <v>Eletricidade</v>
      </c>
      <c r="AD285" s="465" t="s">
        <v>158</v>
      </c>
      <c r="AE285" s="466"/>
      <c r="AF285" s="115">
        <f>IF(AB279=AD285,Y279,0)+IF(AB280=AD285,Y280,0)+IF(AB281=AD285,Y281,0)+IF(AB282=AD285,Y282,0)+IF(AB283=AD285,Y283,0)+IF(AB284=AD285,Y284,0)+IF(AB285=AD285,Y285,0)+IF(AB286=AD285,Y286,0)+IF(AB287=AD285,Y287,0)+IF(AB288=AD285,Y288,0)+IF(AB289=AD285,Y289,0)+IF(AB290=AD285,Y290,0)+IF(AB291=AD285,Y291,0)+IF(AB292=AD285,Y292,0)+IF(AB293=AD285,Y293,0)+IF(AB294=AD285,Y294,0)+IF(AB295=AD285,Y295,0)+IF(AB296=AD285,Y296,0)+IF(AB297=AD285,Y297,0)+IF(AB298=AD285,Y298,0)</f>
        <v>0</v>
      </c>
      <c r="AG285" s="97">
        <f>IF(AB279=AD285,Z279,0)+IF(AB280=AD285,Z280,0)+IF(AB281=AD285,Z281,0)+IF(AB282=AD285,Z282,0)+IF(AB283=AD285,Z283,0)+IF(AB284=AD285,Z284,0)+IF(AB285=AD285,Z285,0)+IF(AB286=AD285,Z286,0)+IF(AB287=AD285,Z287,0)+IF(AB288=AD285,Z288,0)+IF(AB289=AD285,Z289,0)+IF(AB290=AD285,Z290,0)+IF(AB291=AD285,Z291,0)+IF(AB292=AD285,Z292,0)+IF(AB293=AD285,Z293,0)+IF(AB294=AD285,Z294,0)+IF(AB295=AD285,Z295,0)+IF(AB296=AD285,Z296,0)+IF(AB297=AD285,Z297,0)+IF(AB298=AD285,Z298,0)</f>
        <v>0</v>
      </c>
      <c r="AH285" s="100">
        <f>IF(AB279=AD285,AA279,0)+IF(AB280=AD285,AA280,0)+IF(AB281=AD285,AA281,0)+IF(AB282=AD285,AA282,0)+IF(AB283=AD285,AA283,0)+IF(AB284=AD285,AA284,0)+IF(AB285=AD285,AA285,0)+IF(AB286=AD285,AA286,0)+IF(AB287=AD285,AA287,0)+IF(AB288=AD285,AA288,0)+IF(AB289=AD285,AA289,0)+IF(AB290=AD285,AA290,0)+IF(AB291=AD285,AA291,0)+IF(AB292=AD285,AA292,0)+IF(AB293=AD285,AA293,0)+IF(AB294=AD285,AA294,0)+IF(AB295=AD285,AA295,0)+IF(AB296=AD285,AA296,0)+IF(AB297=AD285,AA297,0)+IF(AB298=AD285,AA298,0)</f>
        <v>0</v>
      </c>
      <c r="AI285" s="481">
        <f t="shared" si="145"/>
        <v>0</v>
      </c>
      <c r="AJ285" s="286"/>
      <c r="AL285" s="114" t="str">
        <f t="shared" si="146"/>
        <v>Equip. 7</v>
      </c>
      <c r="AM285" s="115">
        <f t="shared" si="144"/>
        <v>0</v>
      </c>
      <c r="AN285" s="110" t="str">
        <f t="shared" si="147"/>
        <v>Eletricidade</v>
      </c>
      <c r="AP285" s="465" t="s">
        <v>158</v>
      </c>
      <c r="AQ285" s="466"/>
      <c r="AR285" s="124">
        <f>IF(AN279=AP285,AM279,0)+IF(AN280=AP285,AM280,0)+IF(AN281=AP285,AM281,0)+IF(AN282=AP285,AM282,0)+IF(AN283=AP285,AM283,0)+IF(AN284=AP285,AM284,0)+IF(AN285=AP285,AM285,0)+IF(AN286=AP285,AM286,0)+IF(AN287=AP285,AM287,0)+IF(AN288=AP285,AM288,0)+IF(AN289=AP285,AM289,0)+IF(AN290=AP285,AM290,0)+IF(AN291=AP285,AM291,0)+IF(AN292=AP285,AM292,0)+IF(AN293=AP285,AM293,0)+IF(AN294=AP285,AM294,0)+IF(AN295=AP285,AM295,0)+IF(AN296=AP285,AM296,0)+IF(AN297=AP285,AM297,0)+IF(AN298=AP285,AM298,0)</f>
        <v>0</v>
      </c>
      <c r="AS285" s="126">
        <f t="shared" si="148"/>
        <v>0</v>
      </c>
    </row>
    <row r="286" spans="1:45" ht="15.75" thickBot="1" x14ac:dyDescent="0.3">
      <c r="H286" s="75" t="s">
        <v>93</v>
      </c>
      <c r="I286" s="83">
        <f t="shared" si="138"/>
        <v>12</v>
      </c>
      <c r="J286" s="84">
        <f t="shared" si="139"/>
        <v>0</v>
      </c>
      <c r="K286" s="85">
        <f t="shared" si="140"/>
        <v>0</v>
      </c>
      <c r="M286" s="489" t="s">
        <v>159</v>
      </c>
      <c r="N286" s="509"/>
      <c r="O286" s="323">
        <f t="shared" si="141"/>
        <v>0</v>
      </c>
      <c r="P286" s="324"/>
      <c r="R286" s="489" t="s">
        <v>159</v>
      </c>
      <c r="S286" s="509"/>
      <c r="T286" s="323">
        <f>'Espaços Complementares'!T257</f>
        <v>0</v>
      </c>
      <c r="U286" s="324"/>
      <c r="V286" s="502"/>
      <c r="X286" s="114" t="str">
        <f t="shared" si="142"/>
        <v>Equip. 8</v>
      </c>
      <c r="Y286" s="115">
        <f>SUM(AF197:AF220)</f>
        <v>0</v>
      </c>
      <c r="Z286" s="97">
        <f>SUM(AF224:AF247)</f>
        <v>0</v>
      </c>
      <c r="AA286" s="100">
        <f>SUM(AF251:AF274)</f>
        <v>0</v>
      </c>
      <c r="AB286" s="110">
        <f t="shared" si="143"/>
        <v>0</v>
      </c>
      <c r="AD286" s="489" t="s">
        <v>159</v>
      </c>
      <c r="AE286" s="490"/>
      <c r="AF286" s="117">
        <f>IF(AB279=AD286,Y279,0)+IF(AB280=AD286,Y280,0)+IF(AB281=AD286,Y281,0)+IF(AB282=AD286,Y282,0)+IF(AB283=AD286,Y283,0)+IF(AB284=AD286,Y284,0)+IF(AB285=AD286,Y285,0)+IF(AB286=AD286,Y286,0)+IF(AB287=AD286,Y287,0)+IF(AB288=AD286,Y288,0)+IF(AB289=AD286,Y289,0)+IF(AB290=AD286,Y290,0)+IF(AB291=AD286,Y291,0)+IF(AB292=AD286,Y292,0)+IF(AB293=AD286,Y293,0)+IF(AB294=AD286,Y294,0)+IF(AB295=AD286,Y295,0)+IF(AB296=AD286,Y296,0)+IF(AB297=AD286,Y297,0)+IF(AB298=AD286,Y298,0)</f>
        <v>0</v>
      </c>
      <c r="AG286" s="98">
        <f>IF(AB279=AD286,Z279,0)+IF(AB280=AD286,Z280,0)+IF(AB281=AD286,Z281,0)+IF(AB282=AD286,Z282,0)+IF(AB283=AD286,Z283,0)+IF(AB284=AD286,Z284,0)+IF(AB285=AD286,Z285,0)+IF(AB286=AD286,Z286,0)+IF(AB287=AD286,Z287,0)+IF(AB288=AD286,Z288,0)+IF(AB289=AD286,Z289,0)+IF(AB290=AD286,Z290,0)+IF(AB291=AD286,Z291,0)+IF(AB292=AD286,Z292,0)+IF(AB293=AD286,Z293,0)+IF(AB294=AD286,Z294,0)+IF(AB295=AD286,Z295,0)+IF(AB296=AD286,Z296,0)+IF(AB297=AD286,Z297,0)+IF(AB298=AD286,Z298,0)</f>
        <v>0</v>
      </c>
      <c r="AH286" s="102">
        <f>IF(AB279=AD286,AA279,0)+IF(AB280=AD286,AA280,0)+IF(AB281=AD286,AA281,0)+IF(AB282=AD286,AA282,0)+IF(AB283=AD286,AA283,0)+IF(AB284=AD286,AA284,0)+IF(AB285=AD286,AA285,0)+IF(AB286=AD286,AA286,0)+IF(AB287=AD286,AA287,0)+IF(AB288=AD286,AA288,0)+IF(AB289=AD286,AA289,0)+IF(AB290=AD286,AA290,0)+IF(AB291=AD286,AA291,0)+IF(AB292=AD286,AA292,0)+IF(AB293=AD286,AA293,0)+IF(AB294=AD286,AA294,0)+IF(AB295=AD286,AA295,0)+IF(AB296=AD286,AA296,0)+IF(AB297=AD286,AA297,0)+IF(AB298=AD286,AA298,0)</f>
        <v>0</v>
      </c>
      <c r="AI286" s="313">
        <f t="shared" si="145"/>
        <v>0</v>
      </c>
      <c r="AJ286" s="324"/>
      <c r="AL286" s="114" t="str">
        <f t="shared" si="146"/>
        <v>Equip. 8</v>
      </c>
      <c r="AM286" s="115">
        <f t="shared" si="144"/>
        <v>0</v>
      </c>
      <c r="AN286" s="110">
        <f t="shared" si="147"/>
        <v>0</v>
      </c>
      <c r="AP286" s="489" t="s">
        <v>159</v>
      </c>
      <c r="AQ286" s="490"/>
      <c r="AR286" s="125">
        <f>IF(AN279=AP286,AM279,0)+IF(AN280=AP286,AM280,0)+IF(AN281=AP286,AM281,0)+IF(AN282=AP286,AM282,0)+IF(AN283=AP286,AM283,0)+IF(AN284=AP286,AM284,0)+IF(AN285=AP286,AM285,0)+IF(AN286=AP286,AM286,0)+IF(AN287=AP286,AM287,0)+IF(AN288=AP286,AM288,0)+IF(AN289=AP286,AM289,0)+IF(AN290=AP286,AM290,0)+IF(AN291=AP286,AM291,0)+IF(AN292=AP286,AM292,0)+IF(AN293=AP286,AM293,0)+IF(AN294=AP286,AM294,0)+IF(AN295=AP286,AM295,0)+IF(AN296=AP286,AM296,0)+IF(AN297=AP286,AM297,0)+IF(AN298=AP286,AM298,0)</f>
        <v>0</v>
      </c>
      <c r="AS286" s="127">
        <f t="shared" si="148"/>
        <v>0</v>
      </c>
    </row>
    <row r="287" spans="1:45" ht="15.75" thickTop="1" x14ac:dyDescent="0.25">
      <c r="H287" s="75" t="s">
        <v>94</v>
      </c>
      <c r="I287" s="83">
        <f t="shared" si="138"/>
        <v>76</v>
      </c>
      <c r="J287" s="84">
        <f t="shared" si="139"/>
        <v>0</v>
      </c>
      <c r="K287" s="85">
        <f t="shared" si="140"/>
        <v>0</v>
      </c>
      <c r="V287" s="508"/>
      <c r="X287" s="114" t="str">
        <f t="shared" si="142"/>
        <v>Equip. 9</v>
      </c>
      <c r="Y287" s="115">
        <f>SUM(AG197:AG220)</f>
        <v>0</v>
      </c>
      <c r="Z287" s="97">
        <f>SUM(AG224:AG247)</f>
        <v>0</v>
      </c>
      <c r="AA287" s="100">
        <f>SUM(AG251:AG274)</f>
        <v>0</v>
      </c>
      <c r="AB287" s="110">
        <f t="shared" si="143"/>
        <v>0</v>
      </c>
      <c r="AL287" s="114" t="str">
        <f t="shared" si="146"/>
        <v>Equip. 9</v>
      </c>
      <c r="AM287" s="115">
        <f t="shared" si="144"/>
        <v>0</v>
      </c>
      <c r="AN287" s="110">
        <f t="shared" si="147"/>
        <v>0</v>
      </c>
    </row>
    <row r="288" spans="1:45" ht="15.75" thickBot="1" x14ac:dyDescent="0.3">
      <c r="H288" s="75" t="s">
        <v>95</v>
      </c>
      <c r="I288" s="83">
        <f t="shared" si="138"/>
        <v>64</v>
      </c>
      <c r="J288" s="84">
        <f t="shared" si="139"/>
        <v>0</v>
      </c>
      <c r="K288" s="85">
        <f t="shared" si="140"/>
        <v>0</v>
      </c>
      <c r="V288" s="508"/>
      <c r="X288" s="114" t="str">
        <f t="shared" si="142"/>
        <v>Equip. 10</v>
      </c>
      <c r="Y288" s="115">
        <f>SUM(AH197:AH220)</f>
        <v>0</v>
      </c>
      <c r="Z288" s="97">
        <f>SUM(AH224:AH247)</f>
        <v>0</v>
      </c>
      <c r="AA288" s="100">
        <f>SUM(AH251:AH274)</f>
        <v>0</v>
      </c>
      <c r="AB288" s="110">
        <f t="shared" si="143"/>
        <v>0</v>
      </c>
      <c r="AL288" s="114" t="str">
        <f t="shared" si="146"/>
        <v>Equip. 10</v>
      </c>
      <c r="AM288" s="115">
        <f t="shared" si="144"/>
        <v>0</v>
      </c>
      <c r="AN288" s="110">
        <f t="shared" si="147"/>
        <v>0</v>
      </c>
    </row>
    <row r="289" spans="1:40" ht="16.5" thickTop="1" thickBot="1" x14ac:dyDescent="0.3">
      <c r="H289" s="75" t="s">
        <v>96</v>
      </c>
      <c r="I289" s="83">
        <f t="shared" si="138"/>
        <v>100</v>
      </c>
      <c r="J289" s="84">
        <f t="shared" si="139"/>
        <v>0</v>
      </c>
      <c r="K289" s="85">
        <f t="shared" si="140"/>
        <v>0</v>
      </c>
      <c r="M289" s="305" t="s">
        <v>186</v>
      </c>
      <c r="N289" s="306"/>
      <c r="O289" s="306"/>
      <c r="P289" s="306"/>
      <c r="Q289" s="306"/>
      <c r="R289" s="306"/>
      <c r="S289" s="306"/>
      <c r="T289" s="505">
        <f>IF(SUM(O279:P286)+SUM(T279:U286)=0,"-",SUM(O279:P286)+SUM(T279:U286))</f>
        <v>98929</v>
      </c>
      <c r="U289" s="506"/>
      <c r="V289" s="502"/>
      <c r="X289" s="114" t="str">
        <f t="shared" si="142"/>
        <v>Equip. 11</v>
      </c>
      <c r="Y289" s="115">
        <f>SUM(AI197:AI220)</f>
        <v>0</v>
      </c>
      <c r="Z289" s="97">
        <f>SUM(AI224:AI247)</f>
        <v>0</v>
      </c>
      <c r="AA289" s="100">
        <f>SUM(AI251:AI274)</f>
        <v>0</v>
      </c>
      <c r="AB289" s="110" t="str">
        <f t="shared" si="143"/>
        <v>Eletricidade</v>
      </c>
      <c r="AL289" s="114" t="str">
        <f t="shared" si="146"/>
        <v>Equip. 11</v>
      </c>
      <c r="AM289" s="115">
        <f t="shared" si="144"/>
        <v>1680</v>
      </c>
      <c r="AN289" s="110" t="str">
        <f t="shared" si="147"/>
        <v>Eletricidade</v>
      </c>
    </row>
    <row r="290" spans="1:40" ht="15.75" thickTop="1" x14ac:dyDescent="0.25">
      <c r="H290" s="75" t="s">
        <v>97</v>
      </c>
      <c r="I290" s="83">
        <f t="shared" si="138"/>
        <v>64</v>
      </c>
      <c r="J290" s="84">
        <f t="shared" si="139"/>
        <v>0</v>
      </c>
      <c r="K290" s="85">
        <f t="shared" si="140"/>
        <v>0</v>
      </c>
      <c r="V290" s="508"/>
      <c r="X290" s="114" t="str">
        <f t="shared" si="142"/>
        <v>Equip. 12</v>
      </c>
      <c r="Y290" s="115">
        <f>SUM(AJ197:AJ220)</f>
        <v>660.48900000000003</v>
      </c>
      <c r="Z290" s="97">
        <f>SUM(AJ224:AJ247)</f>
        <v>0</v>
      </c>
      <c r="AA290" s="100">
        <f>SUM(AJ251:AJ274)</f>
        <v>0</v>
      </c>
      <c r="AB290" s="110" t="str">
        <f t="shared" si="143"/>
        <v>Gás Natural</v>
      </c>
      <c r="AL290" s="114" t="str">
        <f t="shared" si="146"/>
        <v>Equip. 12</v>
      </c>
      <c r="AM290" s="115">
        <f t="shared" si="144"/>
        <v>0</v>
      </c>
      <c r="AN290" s="110" t="str">
        <f t="shared" si="147"/>
        <v>Gás Natural</v>
      </c>
    </row>
    <row r="291" spans="1:40" ht="15.75" thickBot="1" x14ac:dyDescent="0.3">
      <c r="H291" s="75" t="s">
        <v>98</v>
      </c>
      <c r="I291" s="83">
        <f t="shared" si="138"/>
        <v>64</v>
      </c>
      <c r="J291" s="84">
        <f t="shared" si="139"/>
        <v>0</v>
      </c>
      <c r="K291" s="85">
        <f t="shared" si="140"/>
        <v>0</v>
      </c>
      <c r="V291" s="508"/>
      <c r="X291" s="114" t="str">
        <f t="shared" si="142"/>
        <v>Equip. 13</v>
      </c>
      <c r="Y291" s="115">
        <f>SUM(AK197:AK220)</f>
        <v>66.599999999999994</v>
      </c>
      <c r="Z291" s="97">
        <f>SUM(AK224:AK247)</f>
        <v>0</v>
      </c>
      <c r="AA291" s="100">
        <f>SUM(AK251:AK274)</f>
        <v>0</v>
      </c>
      <c r="AB291" s="110" t="str">
        <f t="shared" si="143"/>
        <v>Eletricidade</v>
      </c>
      <c r="AL291" s="114" t="str">
        <f t="shared" si="146"/>
        <v>Equip. 13</v>
      </c>
      <c r="AM291" s="115">
        <f t="shared" si="144"/>
        <v>0</v>
      </c>
      <c r="AN291" s="110" t="str">
        <f t="shared" si="147"/>
        <v>Eletricidade</v>
      </c>
    </row>
    <row r="292" spans="1:40" ht="15.75" thickTop="1" x14ac:dyDescent="0.25">
      <c r="H292" s="75" t="s">
        <v>99</v>
      </c>
      <c r="I292" s="83">
        <f t="shared" si="138"/>
        <v>40</v>
      </c>
      <c r="J292" s="84">
        <f t="shared" si="139"/>
        <v>0</v>
      </c>
      <c r="K292" s="85">
        <f t="shared" si="140"/>
        <v>0</v>
      </c>
      <c r="P292" s="376" t="s">
        <v>187</v>
      </c>
      <c r="Q292" s="377"/>
      <c r="R292" s="377"/>
      <c r="S292" s="377"/>
      <c r="T292" s="398" t="s">
        <v>188</v>
      </c>
      <c r="U292" s="309"/>
      <c r="V292" s="502"/>
      <c r="X292" s="114" t="str">
        <f t="shared" si="142"/>
        <v>Equip. 14</v>
      </c>
      <c r="Y292" s="115">
        <f>SUM(AL197:AL220)</f>
        <v>599.40000000000009</v>
      </c>
      <c r="Z292" s="97">
        <f>SUM(AL224:AL247)</f>
        <v>0</v>
      </c>
      <c r="AA292" s="100">
        <f>SUM(AL251:AL274)</f>
        <v>0</v>
      </c>
      <c r="AB292" s="110" t="str">
        <f t="shared" si="143"/>
        <v>Eletricidade</v>
      </c>
      <c r="AL292" s="114" t="str">
        <f t="shared" si="146"/>
        <v>Equip. 14</v>
      </c>
      <c r="AM292" s="115">
        <f t="shared" si="144"/>
        <v>0</v>
      </c>
      <c r="AN292" s="110" t="str">
        <f t="shared" si="147"/>
        <v>Eletricidade</v>
      </c>
    </row>
    <row r="293" spans="1:40" x14ac:dyDescent="0.25">
      <c r="H293" s="75" t="s">
        <v>100</v>
      </c>
      <c r="I293" s="83">
        <f t="shared" si="138"/>
        <v>64</v>
      </c>
      <c r="J293" s="84">
        <f t="shared" si="139"/>
        <v>0</v>
      </c>
      <c r="K293" s="85">
        <f t="shared" si="140"/>
        <v>0</v>
      </c>
      <c r="P293" s="379"/>
      <c r="Q293" s="380"/>
      <c r="R293" s="380"/>
      <c r="S293" s="380"/>
      <c r="T293" s="399"/>
      <c r="U293" s="400"/>
      <c r="V293" s="502"/>
      <c r="X293" s="114" t="str">
        <f t="shared" si="142"/>
        <v>Equip. 15</v>
      </c>
      <c r="Y293" s="115">
        <f>SUM(AM197:AM220)</f>
        <v>0</v>
      </c>
      <c r="Z293" s="97">
        <f>SUM(AM224:AM247)</f>
        <v>0</v>
      </c>
      <c r="AA293" s="100">
        <f>SUM(AM251:AM274)</f>
        <v>0</v>
      </c>
      <c r="AB293" s="110" t="str">
        <f t="shared" si="143"/>
        <v>Eletricidade</v>
      </c>
      <c r="AL293" s="114" t="str">
        <f t="shared" si="146"/>
        <v>Equip. 15</v>
      </c>
      <c r="AM293" s="115">
        <f t="shared" si="144"/>
        <v>0</v>
      </c>
      <c r="AN293" s="110" t="str">
        <f t="shared" si="147"/>
        <v>Eletricidade</v>
      </c>
    </row>
    <row r="294" spans="1:40" ht="15.75" thickBot="1" x14ac:dyDescent="0.3">
      <c r="H294" s="76" t="s">
        <v>101</v>
      </c>
      <c r="I294" s="83">
        <f t="shared" si="138"/>
        <v>99</v>
      </c>
      <c r="J294" s="84">
        <f t="shared" si="139"/>
        <v>0</v>
      </c>
      <c r="K294" s="85">
        <f t="shared" si="140"/>
        <v>0</v>
      </c>
      <c r="P294" s="394"/>
      <c r="Q294" s="383"/>
      <c r="R294" s="383"/>
      <c r="S294" s="383"/>
      <c r="T294" s="401"/>
      <c r="U294" s="402"/>
      <c r="V294" s="502"/>
      <c r="X294" s="114" t="str">
        <f t="shared" si="142"/>
        <v>Equip. 16</v>
      </c>
      <c r="Y294" s="115">
        <f>SUM(AN197:AN220)</f>
        <v>12540</v>
      </c>
      <c r="Z294" s="97">
        <f>SUM(AN224:AN247)</f>
        <v>0</v>
      </c>
      <c r="AA294" s="100">
        <f>SUM(AN251:AN274)</f>
        <v>0</v>
      </c>
      <c r="AB294" s="110" t="str">
        <f t="shared" si="143"/>
        <v>Eletricidade</v>
      </c>
      <c r="AL294" s="114" t="str">
        <f t="shared" si="146"/>
        <v>Equip. 16</v>
      </c>
      <c r="AM294" s="115">
        <f t="shared" si="144"/>
        <v>0</v>
      </c>
      <c r="AN294" s="110" t="str">
        <f t="shared" si="147"/>
        <v>Eletricidade</v>
      </c>
    </row>
    <row r="295" spans="1:40" x14ac:dyDescent="0.25">
      <c r="H295" s="76" t="s">
        <v>102</v>
      </c>
      <c r="I295" s="83">
        <f t="shared" si="138"/>
        <v>63</v>
      </c>
      <c r="J295" s="84">
        <f t="shared" si="139"/>
        <v>0</v>
      </c>
      <c r="K295" s="85">
        <f t="shared" si="140"/>
        <v>0</v>
      </c>
      <c r="P295" s="395" t="s">
        <v>152</v>
      </c>
      <c r="Q295" s="302"/>
      <c r="R295" s="396">
        <f t="shared" ref="R295:R302" si="149">O279+T279</f>
        <v>70228</v>
      </c>
      <c r="S295" s="397"/>
      <c r="T295" s="389">
        <f t="shared" ref="T295:T302" si="150">IF($T$289="-","-",ROUND(R295/$T$289*100,0))</f>
        <v>71</v>
      </c>
      <c r="U295" s="390"/>
      <c r="V295" s="502"/>
      <c r="X295" s="114" t="str">
        <f t="shared" si="142"/>
        <v>Equip. 17</v>
      </c>
      <c r="Y295" s="115">
        <f>SUM(AO197:AO220)</f>
        <v>10800</v>
      </c>
      <c r="Z295" s="97">
        <f>SUM(AO224:AO247)</f>
        <v>0</v>
      </c>
      <c r="AA295" s="100">
        <f>SUM(AO251:AO274)</f>
        <v>0</v>
      </c>
      <c r="AB295" s="110" t="str">
        <f t="shared" si="143"/>
        <v>Eletricidade</v>
      </c>
      <c r="AL295" s="114" t="str">
        <f t="shared" si="146"/>
        <v>Equip. 17</v>
      </c>
      <c r="AM295" s="115">
        <f t="shared" si="144"/>
        <v>0</v>
      </c>
      <c r="AN295" s="110" t="str">
        <f t="shared" si="147"/>
        <v>Eletricidade</v>
      </c>
    </row>
    <row r="296" spans="1:40" x14ac:dyDescent="0.25">
      <c r="H296" s="76" t="s">
        <v>103</v>
      </c>
      <c r="I296" s="86">
        <f t="shared" si="138"/>
        <v>27</v>
      </c>
      <c r="J296" s="80">
        <f t="shared" si="139"/>
        <v>0</v>
      </c>
      <c r="K296" s="87">
        <f t="shared" si="140"/>
        <v>0</v>
      </c>
      <c r="P296" s="387" t="s">
        <v>153</v>
      </c>
      <c r="Q296" s="388"/>
      <c r="R296" s="385">
        <f t="shared" si="149"/>
        <v>0</v>
      </c>
      <c r="S296" s="386"/>
      <c r="T296" s="389">
        <f t="shared" si="150"/>
        <v>0</v>
      </c>
      <c r="U296" s="390"/>
      <c r="V296" s="502"/>
      <c r="X296" s="114" t="str">
        <f t="shared" si="142"/>
        <v>Equip. 18</v>
      </c>
      <c r="Y296" s="115">
        <f>SUM(AP197:AP220)</f>
        <v>0</v>
      </c>
      <c r="Z296" s="97">
        <f>SUM(AP224:AP247)</f>
        <v>0</v>
      </c>
      <c r="AA296" s="100">
        <f>SUM(AP251:AP274)</f>
        <v>0</v>
      </c>
      <c r="AB296" s="110">
        <f t="shared" si="143"/>
        <v>0</v>
      </c>
      <c r="AL296" s="114" t="str">
        <f t="shared" si="146"/>
        <v>Equip. 18</v>
      </c>
      <c r="AM296" s="115">
        <f t="shared" si="144"/>
        <v>0</v>
      </c>
      <c r="AN296" s="110">
        <f t="shared" si="147"/>
        <v>0</v>
      </c>
    </row>
    <row r="297" spans="1:40" x14ac:dyDescent="0.25">
      <c r="H297" s="76" t="s">
        <v>104</v>
      </c>
      <c r="I297" s="86">
        <f t="shared" si="138"/>
        <v>0</v>
      </c>
      <c r="J297" s="80">
        <f t="shared" si="139"/>
        <v>0</v>
      </c>
      <c r="K297" s="87">
        <f t="shared" si="140"/>
        <v>0</v>
      </c>
      <c r="P297" s="387" t="s">
        <v>154</v>
      </c>
      <c r="Q297" s="388"/>
      <c r="R297" s="385">
        <f t="shared" si="149"/>
        <v>28701</v>
      </c>
      <c r="S297" s="386"/>
      <c r="T297" s="389">
        <f t="shared" si="150"/>
        <v>29</v>
      </c>
      <c r="U297" s="390"/>
      <c r="V297" s="502"/>
      <c r="X297" s="114" t="str">
        <f t="shared" si="142"/>
        <v>Equip. 19</v>
      </c>
      <c r="Y297" s="115">
        <f>SUM(AQ197:AQ220)</f>
        <v>0</v>
      </c>
      <c r="Z297" s="97">
        <f>SUM(AQ224:AQ247)</f>
        <v>0</v>
      </c>
      <c r="AA297" s="100">
        <f>SUM(AQ251:AQ274)</f>
        <v>0</v>
      </c>
      <c r="AB297" s="110">
        <f t="shared" si="143"/>
        <v>0</v>
      </c>
      <c r="AL297" s="114" t="str">
        <f t="shared" si="146"/>
        <v>Equip. 19</v>
      </c>
      <c r="AM297" s="115">
        <f t="shared" si="144"/>
        <v>0</v>
      </c>
      <c r="AN297" s="110">
        <f t="shared" si="147"/>
        <v>0</v>
      </c>
    </row>
    <row r="298" spans="1:40" ht="15.75" thickBot="1" x14ac:dyDescent="0.3">
      <c r="H298" s="76" t="s">
        <v>105</v>
      </c>
      <c r="I298" s="86">
        <f t="shared" si="138"/>
        <v>1</v>
      </c>
      <c r="J298" s="80">
        <f t="shared" si="139"/>
        <v>0</v>
      </c>
      <c r="K298" s="87">
        <f t="shared" si="140"/>
        <v>0</v>
      </c>
      <c r="P298" s="387" t="s">
        <v>155</v>
      </c>
      <c r="Q298" s="388"/>
      <c r="R298" s="385">
        <f t="shared" si="149"/>
        <v>0</v>
      </c>
      <c r="S298" s="386"/>
      <c r="T298" s="389">
        <f t="shared" si="150"/>
        <v>0</v>
      </c>
      <c r="U298" s="390"/>
      <c r="V298" s="502"/>
      <c r="X298" s="116" t="str">
        <f t="shared" si="142"/>
        <v>Equip. 20</v>
      </c>
      <c r="Y298" s="117">
        <f>SUM(AR197:AR220)</f>
        <v>0</v>
      </c>
      <c r="Z298" s="98">
        <f>SUM(AR224:AR247)</f>
        <v>0</v>
      </c>
      <c r="AA298" s="102">
        <f>SUM(AR251:AR274)</f>
        <v>0</v>
      </c>
      <c r="AB298" s="111">
        <f t="shared" si="143"/>
        <v>0</v>
      </c>
      <c r="AL298" s="116" t="str">
        <f t="shared" si="146"/>
        <v>Equip. 20</v>
      </c>
      <c r="AM298" s="117">
        <f t="shared" si="144"/>
        <v>0</v>
      </c>
      <c r="AN298" s="111">
        <f t="shared" si="147"/>
        <v>0</v>
      </c>
    </row>
    <row r="299" spans="1:40" ht="15.75" thickTop="1" x14ac:dyDescent="0.25">
      <c r="H299" s="76" t="s">
        <v>106</v>
      </c>
      <c r="I299" s="86">
        <f t="shared" si="138"/>
        <v>0</v>
      </c>
      <c r="J299" s="80">
        <f t="shared" si="139"/>
        <v>0</v>
      </c>
      <c r="K299" s="87">
        <f t="shared" si="140"/>
        <v>0</v>
      </c>
      <c r="P299" s="387" t="s">
        <v>156</v>
      </c>
      <c r="Q299" s="388"/>
      <c r="R299" s="385">
        <f t="shared" si="149"/>
        <v>0</v>
      </c>
      <c r="S299" s="386"/>
      <c r="T299" s="389">
        <f t="shared" si="150"/>
        <v>0</v>
      </c>
      <c r="U299" s="390"/>
      <c r="V299" s="502"/>
    </row>
    <row r="300" spans="1:40" x14ac:dyDescent="0.25">
      <c r="H300" s="76" t="s">
        <v>107</v>
      </c>
      <c r="I300" s="86">
        <f t="shared" si="138"/>
        <v>0</v>
      </c>
      <c r="J300" s="80">
        <f t="shared" si="139"/>
        <v>0</v>
      </c>
      <c r="K300" s="87">
        <f t="shared" si="140"/>
        <v>0</v>
      </c>
      <c r="P300" s="387" t="s">
        <v>157</v>
      </c>
      <c r="Q300" s="388"/>
      <c r="R300" s="385">
        <f t="shared" si="149"/>
        <v>0</v>
      </c>
      <c r="S300" s="386"/>
      <c r="T300" s="389">
        <f t="shared" si="150"/>
        <v>0</v>
      </c>
      <c r="U300" s="390"/>
      <c r="V300" s="502"/>
    </row>
    <row r="301" spans="1:40" x14ac:dyDescent="0.25">
      <c r="H301" s="76" t="s">
        <v>108</v>
      </c>
      <c r="I301" s="86">
        <f t="shared" si="138"/>
        <v>0</v>
      </c>
      <c r="J301" s="80">
        <f t="shared" si="139"/>
        <v>0</v>
      </c>
      <c r="K301" s="87">
        <f t="shared" si="140"/>
        <v>0</v>
      </c>
      <c r="P301" s="387" t="s">
        <v>158</v>
      </c>
      <c r="Q301" s="388"/>
      <c r="R301" s="385">
        <f t="shared" si="149"/>
        <v>0</v>
      </c>
      <c r="S301" s="386"/>
      <c r="T301" s="389">
        <f t="shared" si="150"/>
        <v>0</v>
      </c>
      <c r="U301" s="390"/>
      <c r="V301" s="502"/>
    </row>
    <row r="302" spans="1:40" ht="15.75" thickBot="1" x14ac:dyDescent="0.3">
      <c r="H302" s="77" t="s">
        <v>109</v>
      </c>
      <c r="I302" s="88">
        <f t="shared" si="138"/>
        <v>0</v>
      </c>
      <c r="J302" s="81">
        <f t="shared" si="139"/>
        <v>0</v>
      </c>
      <c r="K302" s="82">
        <f t="shared" si="140"/>
        <v>0</v>
      </c>
      <c r="P302" s="447" t="s">
        <v>159</v>
      </c>
      <c r="Q302" s="448"/>
      <c r="R302" s="449">
        <f t="shared" si="149"/>
        <v>0</v>
      </c>
      <c r="S302" s="450"/>
      <c r="T302" s="503">
        <f t="shared" si="150"/>
        <v>0</v>
      </c>
      <c r="U302" s="504"/>
      <c r="V302" s="502"/>
    </row>
    <row r="303" spans="1:40" ht="16.5" thickTop="1" thickBot="1" x14ac:dyDescent="0.3"/>
    <row r="304" spans="1:40" ht="20.25" thickTop="1" thickBot="1" x14ac:dyDescent="0.3">
      <c r="A304" s="296" t="s">
        <v>254</v>
      </c>
      <c r="B304" s="297"/>
      <c r="C304" s="297"/>
      <c r="D304" s="297"/>
      <c r="E304" s="297"/>
      <c r="F304" s="297"/>
      <c r="G304" s="297"/>
      <c r="H304" s="297"/>
      <c r="I304" s="297"/>
      <c r="J304" s="297"/>
      <c r="K304" s="297"/>
      <c r="L304" s="297"/>
      <c r="M304" s="297"/>
      <c r="N304" s="297"/>
      <c r="O304" s="297"/>
      <c r="P304" s="297"/>
      <c r="Q304" s="297"/>
      <c r="R304" s="297"/>
      <c r="S304" s="297"/>
      <c r="T304" s="297"/>
      <c r="U304" s="298"/>
    </row>
    <row r="305" spans="1:22" ht="16.5" thickTop="1" thickBot="1" x14ac:dyDescent="0.3"/>
    <row r="306" spans="1:22" ht="16.5" thickTop="1" thickBot="1" x14ac:dyDescent="0.3">
      <c r="A306" s="457" t="s">
        <v>259</v>
      </c>
      <c r="B306" s="458"/>
      <c r="C306" s="458"/>
      <c r="D306" s="192">
        <v>23</v>
      </c>
      <c r="F306" s="307" t="s">
        <v>256</v>
      </c>
      <c r="G306" s="308"/>
      <c r="H306" s="308"/>
      <c r="I306" s="309"/>
      <c r="M306" s="457" t="s">
        <v>258</v>
      </c>
      <c r="N306" s="458"/>
      <c r="O306" s="458"/>
      <c r="P306" s="192">
        <v>21</v>
      </c>
      <c r="R306" s="307" t="s">
        <v>257</v>
      </c>
      <c r="S306" s="308"/>
      <c r="T306" s="308"/>
      <c r="U306" s="309"/>
    </row>
    <row r="307" spans="1:22" ht="15.75" thickTop="1" x14ac:dyDescent="0.25">
      <c r="F307" s="112"/>
      <c r="G307" s="299" t="s">
        <v>110</v>
      </c>
      <c r="H307" s="301" t="s">
        <v>66</v>
      </c>
      <c r="I307" s="303" t="s">
        <v>67</v>
      </c>
      <c r="R307" s="112"/>
      <c r="S307" s="299" t="s">
        <v>110</v>
      </c>
      <c r="T307" s="301" t="s">
        <v>66</v>
      </c>
      <c r="U307" s="303" t="s">
        <v>67</v>
      </c>
    </row>
    <row r="308" spans="1:22" x14ac:dyDescent="0.25">
      <c r="F308" s="120"/>
      <c r="G308" s="300"/>
      <c r="H308" s="302"/>
      <c r="I308" s="304"/>
      <c r="R308" s="120"/>
      <c r="S308" s="300"/>
      <c r="T308" s="302"/>
      <c r="U308" s="304"/>
    </row>
    <row r="309" spans="1:22" x14ac:dyDescent="0.25">
      <c r="F309" s="75" t="s">
        <v>86</v>
      </c>
      <c r="G309" s="83">
        <f t="shared" ref="G309:G332" si="151">IF($M$5="","-",IF(D7=$X$11,1,0))</f>
        <v>0</v>
      </c>
      <c r="H309" s="84">
        <f t="shared" ref="H309:H332" si="152">IF($M$5="","-",IF(E7=$X$11,1,0))</f>
        <v>0</v>
      </c>
      <c r="I309" s="85">
        <f t="shared" ref="I309:I332" si="153">IF($M$5="","-",IF(F7=$X$11,1,0))</f>
        <v>0</v>
      </c>
      <c r="R309" s="75" t="s">
        <v>86</v>
      </c>
      <c r="S309" s="83">
        <f t="shared" ref="S309:S332" si="154">IF($M$5="","-",IF(D7=$X$11,1,0))</f>
        <v>0</v>
      </c>
      <c r="T309" s="84">
        <f t="shared" ref="T309:T332" si="155">IF($M$5="","-",IF(E7=$X$11,1,0))</f>
        <v>0</v>
      </c>
      <c r="U309" s="85">
        <f t="shared" ref="U309:U332" si="156">IF($M$5="","-",IF(F7=$X$11,1,0))</f>
        <v>0</v>
      </c>
      <c r="V309" s="501" t="s">
        <v>274</v>
      </c>
    </row>
    <row r="310" spans="1:22" x14ac:dyDescent="0.25">
      <c r="F310" s="75" t="s">
        <v>87</v>
      </c>
      <c r="G310" s="86">
        <f t="shared" si="151"/>
        <v>0</v>
      </c>
      <c r="H310" s="80">
        <f t="shared" si="152"/>
        <v>0</v>
      </c>
      <c r="I310" s="87">
        <f t="shared" si="153"/>
        <v>0</v>
      </c>
      <c r="R310" s="75" t="s">
        <v>87</v>
      </c>
      <c r="S310" s="86">
        <f t="shared" si="154"/>
        <v>0</v>
      </c>
      <c r="T310" s="80">
        <f t="shared" si="155"/>
        <v>0</v>
      </c>
      <c r="U310" s="87">
        <f t="shared" si="156"/>
        <v>0</v>
      </c>
      <c r="V310" s="502"/>
    </row>
    <row r="311" spans="1:22" x14ac:dyDescent="0.25">
      <c r="F311" s="75" t="s">
        <v>88</v>
      </c>
      <c r="G311" s="83">
        <f t="shared" si="151"/>
        <v>0</v>
      </c>
      <c r="H311" s="84">
        <f t="shared" si="152"/>
        <v>0</v>
      </c>
      <c r="I311" s="85">
        <f t="shared" si="153"/>
        <v>0</v>
      </c>
      <c r="R311" s="75" t="s">
        <v>88</v>
      </c>
      <c r="S311" s="83">
        <f t="shared" si="154"/>
        <v>0</v>
      </c>
      <c r="T311" s="84">
        <f t="shared" si="155"/>
        <v>0</v>
      </c>
      <c r="U311" s="85">
        <f t="shared" si="156"/>
        <v>0</v>
      </c>
      <c r="V311" s="502"/>
    </row>
    <row r="312" spans="1:22" x14ac:dyDescent="0.25">
      <c r="F312" s="75" t="s">
        <v>89</v>
      </c>
      <c r="G312" s="83">
        <f t="shared" si="151"/>
        <v>0</v>
      </c>
      <c r="H312" s="84">
        <f t="shared" si="152"/>
        <v>0</v>
      </c>
      <c r="I312" s="85">
        <f t="shared" si="153"/>
        <v>0</v>
      </c>
      <c r="R312" s="75" t="s">
        <v>89</v>
      </c>
      <c r="S312" s="83">
        <f t="shared" si="154"/>
        <v>0</v>
      </c>
      <c r="T312" s="84">
        <f t="shared" si="155"/>
        <v>0</v>
      </c>
      <c r="U312" s="85">
        <f t="shared" si="156"/>
        <v>0</v>
      </c>
      <c r="V312" s="502"/>
    </row>
    <row r="313" spans="1:22" x14ac:dyDescent="0.25">
      <c r="F313" s="75" t="s">
        <v>90</v>
      </c>
      <c r="G313" s="83">
        <f t="shared" si="151"/>
        <v>0</v>
      </c>
      <c r="H313" s="84">
        <f t="shared" si="152"/>
        <v>0</v>
      </c>
      <c r="I313" s="85">
        <f t="shared" si="153"/>
        <v>0</v>
      </c>
      <c r="R313" s="75" t="s">
        <v>90</v>
      </c>
      <c r="S313" s="83">
        <f t="shared" si="154"/>
        <v>0</v>
      </c>
      <c r="T313" s="84">
        <f t="shared" si="155"/>
        <v>0</v>
      </c>
      <c r="U313" s="85">
        <f t="shared" si="156"/>
        <v>0</v>
      </c>
      <c r="V313" s="502"/>
    </row>
    <row r="314" spans="1:22" x14ac:dyDescent="0.25">
      <c r="F314" s="75" t="s">
        <v>91</v>
      </c>
      <c r="G314" s="83">
        <f t="shared" si="151"/>
        <v>0</v>
      </c>
      <c r="H314" s="84">
        <f t="shared" si="152"/>
        <v>0</v>
      </c>
      <c r="I314" s="85">
        <f t="shared" si="153"/>
        <v>0</v>
      </c>
      <c r="R314" s="75" t="s">
        <v>91</v>
      </c>
      <c r="S314" s="83">
        <f t="shared" si="154"/>
        <v>0</v>
      </c>
      <c r="T314" s="84">
        <f t="shared" si="155"/>
        <v>0</v>
      </c>
      <c r="U314" s="85">
        <f t="shared" si="156"/>
        <v>0</v>
      </c>
      <c r="V314" s="502"/>
    </row>
    <row r="315" spans="1:22" x14ac:dyDescent="0.25">
      <c r="F315" s="75" t="s">
        <v>92</v>
      </c>
      <c r="G315" s="83">
        <f t="shared" si="151"/>
        <v>0</v>
      </c>
      <c r="H315" s="84">
        <f t="shared" si="152"/>
        <v>0</v>
      </c>
      <c r="I315" s="85">
        <f t="shared" si="153"/>
        <v>0</v>
      </c>
      <c r="R315" s="75" t="s">
        <v>92</v>
      </c>
      <c r="S315" s="83">
        <f t="shared" si="154"/>
        <v>0</v>
      </c>
      <c r="T315" s="84">
        <f t="shared" si="155"/>
        <v>0</v>
      </c>
      <c r="U315" s="85">
        <f t="shared" si="156"/>
        <v>0</v>
      </c>
      <c r="V315" s="502"/>
    </row>
    <row r="316" spans="1:22" x14ac:dyDescent="0.25">
      <c r="F316" s="75" t="s">
        <v>93</v>
      </c>
      <c r="G316" s="83">
        <f t="shared" si="151"/>
        <v>0</v>
      </c>
      <c r="H316" s="84">
        <f t="shared" si="152"/>
        <v>0</v>
      </c>
      <c r="I316" s="85">
        <f t="shared" si="153"/>
        <v>0</v>
      </c>
      <c r="R316" s="75" t="s">
        <v>93</v>
      </c>
      <c r="S316" s="83">
        <f t="shared" si="154"/>
        <v>0</v>
      </c>
      <c r="T316" s="84">
        <f t="shared" si="155"/>
        <v>0</v>
      </c>
      <c r="U316" s="85">
        <f t="shared" si="156"/>
        <v>0</v>
      </c>
      <c r="V316" s="502"/>
    </row>
    <row r="317" spans="1:22" x14ac:dyDescent="0.25">
      <c r="F317" s="75" t="s">
        <v>94</v>
      </c>
      <c r="G317" s="83">
        <f t="shared" si="151"/>
        <v>1</v>
      </c>
      <c r="H317" s="84">
        <f t="shared" si="152"/>
        <v>0</v>
      </c>
      <c r="I317" s="85">
        <f t="shared" si="153"/>
        <v>0</v>
      </c>
      <c r="R317" s="75" t="s">
        <v>94</v>
      </c>
      <c r="S317" s="83">
        <f t="shared" si="154"/>
        <v>1</v>
      </c>
      <c r="T317" s="84">
        <f t="shared" si="155"/>
        <v>0</v>
      </c>
      <c r="U317" s="85">
        <f t="shared" si="156"/>
        <v>0</v>
      </c>
      <c r="V317" s="502"/>
    </row>
    <row r="318" spans="1:22" x14ac:dyDescent="0.25">
      <c r="F318" s="75" t="s">
        <v>95</v>
      </c>
      <c r="G318" s="83">
        <f t="shared" si="151"/>
        <v>1</v>
      </c>
      <c r="H318" s="84">
        <f t="shared" si="152"/>
        <v>0</v>
      </c>
      <c r="I318" s="85">
        <f t="shared" si="153"/>
        <v>0</v>
      </c>
      <c r="R318" s="75" t="s">
        <v>95</v>
      </c>
      <c r="S318" s="83">
        <f t="shared" si="154"/>
        <v>1</v>
      </c>
      <c r="T318" s="84">
        <f t="shared" si="155"/>
        <v>0</v>
      </c>
      <c r="U318" s="85">
        <f t="shared" si="156"/>
        <v>0</v>
      </c>
      <c r="V318" s="502"/>
    </row>
    <row r="319" spans="1:22" x14ac:dyDescent="0.25">
      <c r="F319" s="75" t="s">
        <v>96</v>
      </c>
      <c r="G319" s="83">
        <f t="shared" si="151"/>
        <v>1</v>
      </c>
      <c r="H319" s="84">
        <f t="shared" si="152"/>
        <v>0</v>
      </c>
      <c r="I319" s="85">
        <f t="shared" si="153"/>
        <v>0</v>
      </c>
      <c r="R319" s="75" t="s">
        <v>96</v>
      </c>
      <c r="S319" s="83">
        <f t="shared" si="154"/>
        <v>1</v>
      </c>
      <c r="T319" s="84">
        <f t="shared" si="155"/>
        <v>0</v>
      </c>
      <c r="U319" s="85">
        <f t="shared" si="156"/>
        <v>0</v>
      </c>
      <c r="V319" s="502"/>
    </row>
    <row r="320" spans="1:22" x14ac:dyDescent="0.25">
      <c r="F320" s="75" t="s">
        <v>97</v>
      </c>
      <c r="G320" s="83">
        <f t="shared" si="151"/>
        <v>1</v>
      </c>
      <c r="H320" s="84">
        <f t="shared" si="152"/>
        <v>0</v>
      </c>
      <c r="I320" s="85">
        <f t="shared" si="153"/>
        <v>0</v>
      </c>
      <c r="R320" s="75" t="s">
        <v>97</v>
      </c>
      <c r="S320" s="83">
        <f t="shared" si="154"/>
        <v>1</v>
      </c>
      <c r="T320" s="84">
        <f t="shared" si="155"/>
        <v>0</v>
      </c>
      <c r="U320" s="85">
        <f t="shared" si="156"/>
        <v>0</v>
      </c>
      <c r="V320" s="502"/>
    </row>
    <row r="321" spans="1:22" x14ac:dyDescent="0.25">
      <c r="F321" s="75" t="s">
        <v>98</v>
      </c>
      <c r="G321" s="83">
        <f t="shared" si="151"/>
        <v>1</v>
      </c>
      <c r="H321" s="84">
        <f t="shared" si="152"/>
        <v>0</v>
      </c>
      <c r="I321" s="85">
        <f t="shared" si="153"/>
        <v>0</v>
      </c>
      <c r="R321" s="75" t="s">
        <v>98</v>
      </c>
      <c r="S321" s="83">
        <f t="shared" si="154"/>
        <v>1</v>
      </c>
      <c r="T321" s="84">
        <f t="shared" si="155"/>
        <v>0</v>
      </c>
      <c r="U321" s="85">
        <f t="shared" si="156"/>
        <v>0</v>
      </c>
      <c r="V321" s="502"/>
    </row>
    <row r="322" spans="1:22" x14ac:dyDescent="0.25">
      <c r="F322" s="75" t="s">
        <v>99</v>
      </c>
      <c r="G322" s="83">
        <f t="shared" si="151"/>
        <v>1</v>
      </c>
      <c r="H322" s="84">
        <f t="shared" si="152"/>
        <v>0</v>
      </c>
      <c r="I322" s="85">
        <f t="shared" si="153"/>
        <v>0</v>
      </c>
      <c r="R322" s="75" t="s">
        <v>99</v>
      </c>
      <c r="S322" s="83">
        <f t="shared" si="154"/>
        <v>1</v>
      </c>
      <c r="T322" s="84">
        <f t="shared" si="155"/>
        <v>0</v>
      </c>
      <c r="U322" s="85">
        <f t="shared" si="156"/>
        <v>0</v>
      </c>
      <c r="V322" s="502"/>
    </row>
    <row r="323" spans="1:22" x14ac:dyDescent="0.25">
      <c r="F323" s="75" t="s">
        <v>100</v>
      </c>
      <c r="G323" s="83">
        <f t="shared" si="151"/>
        <v>1</v>
      </c>
      <c r="H323" s="84">
        <f t="shared" si="152"/>
        <v>0</v>
      </c>
      <c r="I323" s="85">
        <f t="shared" si="153"/>
        <v>0</v>
      </c>
      <c r="R323" s="75" t="s">
        <v>100</v>
      </c>
      <c r="S323" s="83">
        <f t="shared" si="154"/>
        <v>1</v>
      </c>
      <c r="T323" s="84">
        <f t="shared" si="155"/>
        <v>0</v>
      </c>
      <c r="U323" s="85">
        <f t="shared" si="156"/>
        <v>0</v>
      </c>
      <c r="V323" s="502"/>
    </row>
    <row r="324" spans="1:22" x14ac:dyDescent="0.25">
      <c r="F324" s="76" t="s">
        <v>101</v>
      </c>
      <c r="G324" s="83">
        <f t="shared" si="151"/>
        <v>1</v>
      </c>
      <c r="H324" s="84">
        <f t="shared" si="152"/>
        <v>0</v>
      </c>
      <c r="I324" s="85">
        <f t="shared" si="153"/>
        <v>0</v>
      </c>
      <c r="R324" s="76" t="s">
        <v>101</v>
      </c>
      <c r="S324" s="83">
        <f t="shared" si="154"/>
        <v>1</v>
      </c>
      <c r="T324" s="84">
        <f t="shared" si="155"/>
        <v>0</v>
      </c>
      <c r="U324" s="85">
        <f t="shared" si="156"/>
        <v>0</v>
      </c>
      <c r="V324" s="502"/>
    </row>
    <row r="325" spans="1:22" x14ac:dyDescent="0.25">
      <c r="F325" s="76" t="s">
        <v>102</v>
      </c>
      <c r="G325" s="83">
        <f t="shared" si="151"/>
        <v>1</v>
      </c>
      <c r="H325" s="84">
        <f t="shared" si="152"/>
        <v>0</v>
      </c>
      <c r="I325" s="85">
        <f t="shared" si="153"/>
        <v>0</v>
      </c>
      <c r="R325" s="76" t="s">
        <v>102</v>
      </c>
      <c r="S325" s="83">
        <f t="shared" si="154"/>
        <v>1</v>
      </c>
      <c r="T325" s="84">
        <f t="shared" si="155"/>
        <v>0</v>
      </c>
      <c r="U325" s="85">
        <f t="shared" si="156"/>
        <v>0</v>
      </c>
      <c r="V325" s="502"/>
    </row>
    <row r="326" spans="1:22" x14ac:dyDescent="0.25">
      <c r="F326" s="76" t="s">
        <v>103</v>
      </c>
      <c r="G326" s="86">
        <f t="shared" si="151"/>
        <v>1</v>
      </c>
      <c r="H326" s="80">
        <f t="shared" si="152"/>
        <v>0</v>
      </c>
      <c r="I326" s="87">
        <f t="shared" si="153"/>
        <v>0</v>
      </c>
      <c r="R326" s="76" t="s">
        <v>103</v>
      </c>
      <c r="S326" s="86">
        <f t="shared" si="154"/>
        <v>1</v>
      </c>
      <c r="T326" s="80">
        <f t="shared" si="155"/>
        <v>0</v>
      </c>
      <c r="U326" s="87">
        <f t="shared" si="156"/>
        <v>0</v>
      </c>
      <c r="V326" s="502"/>
    </row>
    <row r="327" spans="1:22" x14ac:dyDescent="0.25">
      <c r="F327" s="76" t="s">
        <v>104</v>
      </c>
      <c r="G327" s="86">
        <f t="shared" si="151"/>
        <v>0</v>
      </c>
      <c r="H327" s="80">
        <f t="shared" si="152"/>
        <v>0</v>
      </c>
      <c r="I327" s="87">
        <f t="shared" si="153"/>
        <v>0</v>
      </c>
      <c r="R327" s="76" t="s">
        <v>104</v>
      </c>
      <c r="S327" s="86">
        <f t="shared" si="154"/>
        <v>0</v>
      </c>
      <c r="T327" s="80">
        <f t="shared" si="155"/>
        <v>0</v>
      </c>
      <c r="U327" s="87">
        <f t="shared" si="156"/>
        <v>0</v>
      </c>
      <c r="V327" s="502"/>
    </row>
    <row r="328" spans="1:22" x14ac:dyDescent="0.25">
      <c r="F328" s="76" t="s">
        <v>105</v>
      </c>
      <c r="G328" s="86">
        <f t="shared" si="151"/>
        <v>0</v>
      </c>
      <c r="H328" s="80">
        <f t="shared" si="152"/>
        <v>0</v>
      </c>
      <c r="I328" s="87">
        <f t="shared" si="153"/>
        <v>0</v>
      </c>
      <c r="R328" s="76" t="s">
        <v>105</v>
      </c>
      <c r="S328" s="86">
        <f t="shared" si="154"/>
        <v>0</v>
      </c>
      <c r="T328" s="80">
        <f t="shared" si="155"/>
        <v>0</v>
      </c>
      <c r="U328" s="87">
        <f t="shared" si="156"/>
        <v>0</v>
      </c>
      <c r="V328" s="502"/>
    </row>
    <row r="329" spans="1:22" x14ac:dyDescent="0.25">
      <c r="F329" s="76" t="s">
        <v>106</v>
      </c>
      <c r="G329" s="86">
        <f t="shared" si="151"/>
        <v>0</v>
      </c>
      <c r="H329" s="80">
        <f t="shared" si="152"/>
        <v>0</v>
      </c>
      <c r="I329" s="87">
        <f t="shared" si="153"/>
        <v>0</v>
      </c>
      <c r="R329" s="76" t="s">
        <v>106</v>
      </c>
      <c r="S329" s="86">
        <f t="shared" si="154"/>
        <v>0</v>
      </c>
      <c r="T329" s="80">
        <f t="shared" si="155"/>
        <v>0</v>
      </c>
      <c r="U329" s="87">
        <f t="shared" si="156"/>
        <v>0</v>
      </c>
      <c r="V329" s="502"/>
    </row>
    <row r="330" spans="1:22" x14ac:dyDescent="0.25">
      <c r="F330" s="76" t="s">
        <v>107</v>
      </c>
      <c r="G330" s="86">
        <f t="shared" si="151"/>
        <v>0</v>
      </c>
      <c r="H330" s="80">
        <f t="shared" si="152"/>
        <v>0</v>
      </c>
      <c r="I330" s="87">
        <f t="shared" si="153"/>
        <v>0</v>
      </c>
      <c r="R330" s="76" t="s">
        <v>107</v>
      </c>
      <c r="S330" s="86">
        <f t="shared" si="154"/>
        <v>0</v>
      </c>
      <c r="T330" s="80">
        <f t="shared" si="155"/>
        <v>0</v>
      </c>
      <c r="U330" s="87">
        <f t="shared" si="156"/>
        <v>0</v>
      </c>
      <c r="V330" s="502"/>
    </row>
    <row r="331" spans="1:22" x14ac:dyDescent="0.25">
      <c r="F331" s="76" t="s">
        <v>108</v>
      </c>
      <c r="G331" s="86">
        <f t="shared" si="151"/>
        <v>0</v>
      </c>
      <c r="H331" s="80">
        <f t="shared" si="152"/>
        <v>0</v>
      </c>
      <c r="I331" s="87">
        <f t="shared" si="153"/>
        <v>0</v>
      </c>
      <c r="R331" s="76" t="s">
        <v>108</v>
      </c>
      <c r="S331" s="86">
        <f t="shared" si="154"/>
        <v>0</v>
      </c>
      <c r="T331" s="80">
        <f t="shared" si="155"/>
        <v>0</v>
      </c>
      <c r="U331" s="87">
        <f t="shared" si="156"/>
        <v>0</v>
      </c>
      <c r="V331" s="502"/>
    </row>
    <row r="332" spans="1:22" ht="15.75" thickBot="1" x14ac:dyDescent="0.3">
      <c r="F332" s="77" t="s">
        <v>109</v>
      </c>
      <c r="G332" s="88">
        <f t="shared" si="151"/>
        <v>0</v>
      </c>
      <c r="H332" s="81">
        <f t="shared" si="152"/>
        <v>0</v>
      </c>
      <c r="I332" s="82">
        <f t="shared" si="153"/>
        <v>0</v>
      </c>
      <c r="R332" s="77" t="s">
        <v>109</v>
      </c>
      <c r="S332" s="88">
        <f t="shared" si="154"/>
        <v>0</v>
      </c>
      <c r="T332" s="81">
        <f t="shared" si="155"/>
        <v>0</v>
      </c>
      <c r="U332" s="82">
        <f t="shared" si="156"/>
        <v>0</v>
      </c>
      <c r="V332" s="502"/>
    </row>
    <row r="333" spans="1:22" ht="16.5" thickTop="1" thickBot="1" x14ac:dyDescent="0.3"/>
    <row r="334" spans="1:22" ht="20.25" thickTop="1" thickBot="1" x14ac:dyDescent="0.3">
      <c r="A334" s="296" t="s">
        <v>270</v>
      </c>
      <c r="B334" s="297"/>
      <c r="C334" s="297"/>
      <c r="D334" s="297"/>
      <c r="E334" s="297"/>
      <c r="F334" s="297"/>
      <c r="G334" s="297"/>
      <c r="H334" s="297"/>
      <c r="I334" s="297"/>
      <c r="J334" s="297"/>
      <c r="K334" s="297"/>
      <c r="L334" s="297"/>
      <c r="M334" s="297"/>
      <c r="N334" s="297"/>
      <c r="O334" s="297"/>
      <c r="P334" s="297"/>
      <c r="Q334" s="297"/>
      <c r="R334" s="297"/>
      <c r="S334" s="297"/>
      <c r="T334" s="297"/>
      <c r="U334" s="298"/>
    </row>
    <row r="335" spans="1:22" ht="16.5" thickTop="1" thickBot="1" x14ac:dyDescent="0.3">
      <c r="A335" s="69"/>
      <c r="B335" s="69"/>
      <c r="C335" s="69"/>
      <c r="D335" s="69"/>
      <c r="E335" s="69"/>
      <c r="F335" s="69"/>
      <c r="G335" s="69"/>
      <c r="H335" s="69"/>
      <c r="I335" s="69"/>
      <c r="J335" s="69"/>
      <c r="K335" s="69"/>
      <c r="L335" s="69"/>
    </row>
    <row r="336" spans="1:22" ht="15.75" thickTop="1" x14ac:dyDescent="0.25">
      <c r="A336" s="451" t="s">
        <v>114</v>
      </c>
      <c r="B336" s="452"/>
      <c r="C336" s="452"/>
      <c r="D336" s="452"/>
      <c r="E336" s="455" t="s">
        <v>113</v>
      </c>
      <c r="F336" s="423"/>
      <c r="N336" s="430" t="s">
        <v>116</v>
      </c>
      <c r="O336" s="426" t="s">
        <v>117</v>
      </c>
      <c r="P336" s="428" t="s">
        <v>118</v>
      </c>
      <c r="R336" s="307" t="s">
        <v>121</v>
      </c>
      <c r="S336" s="308"/>
      <c r="T336" s="308"/>
      <c r="U336" s="309"/>
    </row>
    <row r="337" spans="1:22" ht="30.75" thickBot="1" x14ac:dyDescent="0.3">
      <c r="A337" s="453"/>
      <c r="B337" s="454"/>
      <c r="C337" s="454"/>
      <c r="D337" s="454"/>
      <c r="E337" s="456"/>
      <c r="F337" s="425"/>
      <c r="N337" s="431"/>
      <c r="O337" s="427"/>
      <c r="P337" s="429"/>
      <c r="R337" s="122"/>
      <c r="S337" s="94" t="s">
        <v>110</v>
      </c>
      <c r="T337" s="73" t="s">
        <v>66</v>
      </c>
      <c r="U337" s="74" t="s">
        <v>67</v>
      </c>
    </row>
    <row r="338" spans="1:22" ht="16.5" thickTop="1" thickBot="1" x14ac:dyDescent="0.3">
      <c r="N338" s="76" t="s">
        <v>119</v>
      </c>
      <c r="O338" s="80">
        <f>IF(E336=Y1,"0",IF(E336=Y2,L343,"-"))</f>
        <v>0</v>
      </c>
      <c r="P338" s="74"/>
      <c r="R338" s="75" t="s">
        <v>86</v>
      </c>
      <c r="S338" s="146">
        <f t="shared" ref="S338:S361" si="157">IF($M$5="","-",IF($E$336=$Y$2,IF(OR(P7=0,P7=""),0,100),IF($E$336=$Y$1,0,"-")))</f>
        <v>0</v>
      </c>
      <c r="T338" s="147">
        <f t="shared" ref="T338:T361" si="158">IF($M$5="","-",IF($E$336=$Y$2,IF(OR(Q7=0,Q7=""),0,100),IF($E$336=$Y$1,0,"-")))</f>
        <v>0</v>
      </c>
      <c r="U338" s="148">
        <f t="shared" ref="U338:U361" si="159">IF($M$5="","-",IF($E$336=$Y$2,IF(OR(R7=0,R7=""),0,100),IF($E$336=$Y$1,0,"-")))</f>
        <v>0</v>
      </c>
      <c r="V338" s="501" t="s">
        <v>275</v>
      </c>
    </row>
    <row r="339" spans="1:22" ht="15.75" customHeight="1" thickTop="1" thickBot="1" x14ac:dyDescent="0.3">
      <c r="A339" s="412" t="str">
        <f>IF(E336=Y1,"Caudal mínimo determinado pelo método prescritivo sem ter em consideração a eficácia de remoção de poluentes, QAN (m3/h)
(obtido através do Qventila)",IF(E336=Y2,"Caudal mínimo determinado pelo método analítico tendo em consideração a eficácia de remoção de poluentes, QANf (m3(h)
(obtido através do Qventila)",""))</f>
        <v>Caudal mínimo determinado pelo método analítico tendo em consideração a eficácia de remoção de poluentes, QANf (m3(h)
(obtido através do Qventila)</v>
      </c>
      <c r="B339" s="413"/>
      <c r="C339" s="413"/>
      <c r="D339" s="413"/>
      <c r="E339" s="413"/>
      <c r="F339" s="423">
        <v>0</v>
      </c>
      <c r="N339" s="77" t="s">
        <v>120</v>
      </c>
      <c r="O339" s="81">
        <f>IF(E336=Y1,"0",IF(E336=Y2,L346,"-"))</f>
        <v>0</v>
      </c>
      <c r="P339" s="82">
        <f>IF(E336=Y1,F339,IF(E336=Y2,L349,"-"))</f>
        <v>0</v>
      </c>
      <c r="R339" s="75" t="s">
        <v>87</v>
      </c>
      <c r="S339" s="149">
        <f t="shared" si="157"/>
        <v>0</v>
      </c>
      <c r="T339" s="150">
        <f t="shared" si="158"/>
        <v>0</v>
      </c>
      <c r="U339" s="151">
        <f t="shared" si="159"/>
        <v>0</v>
      </c>
      <c r="V339" s="502"/>
    </row>
    <row r="340" spans="1:22" ht="15.75" customHeight="1" thickTop="1" x14ac:dyDescent="0.25">
      <c r="A340" s="421"/>
      <c r="B340" s="422"/>
      <c r="C340" s="422"/>
      <c r="D340" s="422"/>
      <c r="E340" s="422"/>
      <c r="F340" s="424"/>
      <c r="R340" s="75" t="s">
        <v>88</v>
      </c>
      <c r="S340" s="146">
        <f t="shared" si="157"/>
        <v>0</v>
      </c>
      <c r="T340" s="147">
        <f t="shared" si="158"/>
        <v>0</v>
      </c>
      <c r="U340" s="148">
        <f t="shared" si="159"/>
        <v>0</v>
      </c>
      <c r="V340" s="502"/>
    </row>
    <row r="341" spans="1:22" ht="15.75" thickBot="1" x14ac:dyDescent="0.3">
      <c r="A341" s="414"/>
      <c r="B341" s="415"/>
      <c r="C341" s="415"/>
      <c r="D341" s="415"/>
      <c r="E341" s="415"/>
      <c r="F341" s="425"/>
      <c r="R341" s="75" t="s">
        <v>89</v>
      </c>
      <c r="S341" s="146">
        <f t="shared" si="157"/>
        <v>0</v>
      </c>
      <c r="T341" s="147">
        <f t="shared" si="158"/>
        <v>0</v>
      </c>
      <c r="U341" s="148">
        <f t="shared" si="159"/>
        <v>0</v>
      </c>
      <c r="V341" s="502"/>
    </row>
    <row r="342" spans="1:22" ht="16.5" thickTop="1" thickBot="1" x14ac:dyDescent="0.3">
      <c r="G342" s="79"/>
      <c r="R342" s="75" t="s">
        <v>90</v>
      </c>
      <c r="S342" s="146">
        <f t="shared" si="157"/>
        <v>0</v>
      </c>
      <c r="T342" s="147">
        <f t="shared" si="158"/>
        <v>0</v>
      </c>
      <c r="U342" s="148">
        <f t="shared" si="159"/>
        <v>0</v>
      </c>
      <c r="V342" s="502"/>
    </row>
    <row r="343" spans="1:22" ht="15.75" customHeight="1" thickTop="1" x14ac:dyDescent="0.25">
      <c r="G343" s="412" t="str">
        <f>IF(E336=Y2,"Caudal de ar novo de insuflação (m3/h) (situação de ventilação ligada)
(obtido através da «Aplicação LNEC - Ventilação REH e RECs»)","")</f>
        <v>Caudal de ar novo de insuflação (m3/h) (situação de ventilação ligada)
(obtido através da «Aplicação LNEC - Ventilação REH e RECs»)</v>
      </c>
      <c r="H343" s="413"/>
      <c r="I343" s="413"/>
      <c r="J343" s="413"/>
      <c r="K343" s="413"/>
      <c r="L343" s="423">
        <v>0</v>
      </c>
      <c r="R343" s="75" t="s">
        <v>91</v>
      </c>
      <c r="S343" s="146">
        <f t="shared" si="157"/>
        <v>0</v>
      </c>
      <c r="T343" s="147">
        <f t="shared" si="158"/>
        <v>0</v>
      </c>
      <c r="U343" s="148">
        <f t="shared" si="159"/>
        <v>0</v>
      </c>
      <c r="V343" s="502"/>
    </row>
    <row r="344" spans="1:22" ht="15.75" thickBot="1" x14ac:dyDescent="0.3">
      <c r="G344" s="414"/>
      <c r="H344" s="415"/>
      <c r="I344" s="415"/>
      <c r="J344" s="415"/>
      <c r="K344" s="415"/>
      <c r="L344" s="425"/>
      <c r="R344" s="75" t="s">
        <v>92</v>
      </c>
      <c r="S344" s="146">
        <f t="shared" si="157"/>
        <v>0</v>
      </c>
      <c r="T344" s="147">
        <f t="shared" si="158"/>
        <v>0</v>
      </c>
      <c r="U344" s="148">
        <f t="shared" si="159"/>
        <v>0</v>
      </c>
      <c r="V344" s="502"/>
    </row>
    <row r="345" spans="1:22" ht="16.5" thickTop="1" thickBot="1" x14ac:dyDescent="0.3">
      <c r="R345" s="75" t="s">
        <v>93</v>
      </c>
      <c r="S345" s="146">
        <f t="shared" si="157"/>
        <v>0</v>
      </c>
      <c r="T345" s="147">
        <f t="shared" si="158"/>
        <v>0</v>
      </c>
      <c r="U345" s="148">
        <f t="shared" si="159"/>
        <v>0</v>
      </c>
      <c r="V345" s="502"/>
    </row>
    <row r="346" spans="1:22" ht="15.75" customHeight="1" thickTop="1" x14ac:dyDescent="0.25">
      <c r="G346" s="412" t="str">
        <f>IF(E336=Y2,"Caudal de infiltrações (m3/h) (situação de ventilação ligada)
(obtido através da «Aplicação LNEC - Ventilação REH e RECs»)","")</f>
        <v>Caudal de infiltrações (m3/h) (situação de ventilação ligada)
(obtido através da «Aplicação LNEC - Ventilação REH e RECs»)</v>
      </c>
      <c r="H346" s="413"/>
      <c r="I346" s="413"/>
      <c r="J346" s="413"/>
      <c r="K346" s="413"/>
      <c r="L346" s="423">
        <v>0</v>
      </c>
      <c r="R346" s="75" t="s">
        <v>94</v>
      </c>
      <c r="S346" s="146">
        <f t="shared" si="157"/>
        <v>100</v>
      </c>
      <c r="T346" s="147">
        <f t="shared" si="158"/>
        <v>0</v>
      </c>
      <c r="U346" s="148">
        <f t="shared" si="159"/>
        <v>0</v>
      </c>
      <c r="V346" s="502"/>
    </row>
    <row r="347" spans="1:22" ht="15.75" thickBot="1" x14ac:dyDescent="0.3">
      <c r="G347" s="414"/>
      <c r="H347" s="415"/>
      <c r="I347" s="415"/>
      <c r="J347" s="415"/>
      <c r="K347" s="415"/>
      <c r="L347" s="425"/>
      <c r="R347" s="75" t="s">
        <v>95</v>
      </c>
      <c r="S347" s="146">
        <f t="shared" si="157"/>
        <v>100</v>
      </c>
      <c r="T347" s="147">
        <f t="shared" si="158"/>
        <v>0</v>
      </c>
      <c r="U347" s="148">
        <f t="shared" si="159"/>
        <v>0</v>
      </c>
      <c r="V347" s="502"/>
    </row>
    <row r="348" spans="1:22" ht="16.5" thickTop="1" thickBot="1" x14ac:dyDescent="0.3">
      <c r="R348" s="75" t="s">
        <v>96</v>
      </c>
      <c r="S348" s="146">
        <f t="shared" si="157"/>
        <v>100</v>
      </c>
      <c r="T348" s="147">
        <f t="shared" si="158"/>
        <v>0</v>
      </c>
      <c r="U348" s="148">
        <f t="shared" si="159"/>
        <v>0</v>
      </c>
      <c r="V348" s="502"/>
    </row>
    <row r="349" spans="1:22" ht="15.75" customHeight="1" thickTop="1" x14ac:dyDescent="0.25">
      <c r="G349" s="412" t="str">
        <f>IF(E336=Y2,"Caudal de infiltrações (m3/h) (situação de ventilação desligada)
(obtido através da «Aplicação LNEC - Ventilação REH e RECs»)","")</f>
        <v>Caudal de infiltrações (m3/h) (situação de ventilação desligada)
(obtido através da «Aplicação LNEC - Ventilação REH e RECs»)</v>
      </c>
      <c r="H349" s="413"/>
      <c r="I349" s="413"/>
      <c r="J349" s="413"/>
      <c r="K349" s="413"/>
      <c r="L349" s="423">
        <v>0</v>
      </c>
      <c r="R349" s="75" t="s">
        <v>97</v>
      </c>
      <c r="S349" s="146">
        <f t="shared" si="157"/>
        <v>100</v>
      </c>
      <c r="T349" s="147">
        <f t="shared" si="158"/>
        <v>0</v>
      </c>
      <c r="U349" s="148">
        <f t="shared" si="159"/>
        <v>0</v>
      </c>
      <c r="V349" s="502"/>
    </row>
    <row r="350" spans="1:22" ht="15.75" thickBot="1" x14ac:dyDescent="0.3">
      <c r="G350" s="414"/>
      <c r="H350" s="415"/>
      <c r="I350" s="415"/>
      <c r="J350" s="415"/>
      <c r="K350" s="415"/>
      <c r="L350" s="425"/>
      <c r="R350" s="75" t="s">
        <v>98</v>
      </c>
      <c r="S350" s="146">
        <f t="shared" si="157"/>
        <v>100</v>
      </c>
      <c r="T350" s="147">
        <f t="shared" si="158"/>
        <v>0</v>
      </c>
      <c r="U350" s="148">
        <f t="shared" si="159"/>
        <v>0</v>
      </c>
      <c r="V350" s="502"/>
    </row>
    <row r="351" spans="1:22" ht="15.75" thickTop="1" x14ac:dyDescent="0.25">
      <c r="R351" s="75" t="s">
        <v>99</v>
      </c>
      <c r="S351" s="146">
        <f t="shared" si="157"/>
        <v>100</v>
      </c>
      <c r="T351" s="147">
        <f t="shared" si="158"/>
        <v>0</v>
      </c>
      <c r="U351" s="148">
        <f t="shared" si="159"/>
        <v>0</v>
      </c>
      <c r="V351" s="502"/>
    </row>
    <row r="352" spans="1:22" x14ac:dyDescent="0.25">
      <c r="R352" s="75" t="s">
        <v>100</v>
      </c>
      <c r="S352" s="146">
        <f t="shared" si="157"/>
        <v>100</v>
      </c>
      <c r="T352" s="147">
        <f t="shared" si="158"/>
        <v>0</v>
      </c>
      <c r="U352" s="148">
        <f t="shared" si="159"/>
        <v>0</v>
      </c>
      <c r="V352" s="502"/>
    </row>
    <row r="353" spans="1:22" x14ac:dyDescent="0.25">
      <c r="R353" s="76" t="s">
        <v>101</v>
      </c>
      <c r="S353" s="146">
        <f t="shared" si="157"/>
        <v>100</v>
      </c>
      <c r="T353" s="147">
        <f t="shared" si="158"/>
        <v>0</v>
      </c>
      <c r="U353" s="148">
        <f t="shared" si="159"/>
        <v>0</v>
      </c>
      <c r="V353" s="502"/>
    </row>
    <row r="354" spans="1:22" x14ac:dyDescent="0.25">
      <c r="R354" s="76" t="s">
        <v>102</v>
      </c>
      <c r="S354" s="146">
        <f t="shared" si="157"/>
        <v>100</v>
      </c>
      <c r="T354" s="147">
        <f t="shared" si="158"/>
        <v>0</v>
      </c>
      <c r="U354" s="148">
        <f t="shared" si="159"/>
        <v>0</v>
      </c>
      <c r="V354" s="502"/>
    </row>
    <row r="355" spans="1:22" x14ac:dyDescent="0.25">
      <c r="R355" s="76" t="s">
        <v>103</v>
      </c>
      <c r="S355" s="149">
        <f t="shared" si="157"/>
        <v>100</v>
      </c>
      <c r="T355" s="150">
        <f t="shared" si="158"/>
        <v>0</v>
      </c>
      <c r="U355" s="151">
        <f t="shared" si="159"/>
        <v>0</v>
      </c>
      <c r="V355" s="502"/>
    </row>
    <row r="356" spans="1:22" x14ac:dyDescent="0.25">
      <c r="R356" s="76" t="s">
        <v>104</v>
      </c>
      <c r="S356" s="149">
        <f t="shared" si="157"/>
        <v>0</v>
      </c>
      <c r="T356" s="150">
        <f t="shared" si="158"/>
        <v>0</v>
      </c>
      <c r="U356" s="151">
        <f t="shared" si="159"/>
        <v>0</v>
      </c>
      <c r="V356" s="502"/>
    </row>
    <row r="357" spans="1:22" x14ac:dyDescent="0.25">
      <c r="R357" s="76" t="s">
        <v>105</v>
      </c>
      <c r="S357" s="149">
        <f t="shared" si="157"/>
        <v>0</v>
      </c>
      <c r="T357" s="150">
        <f t="shared" si="158"/>
        <v>0</v>
      </c>
      <c r="U357" s="151">
        <f t="shared" si="159"/>
        <v>0</v>
      </c>
      <c r="V357" s="502"/>
    </row>
    <row r="358" spans="1:22" x14ac:dyDescent="0.25">
      <c r="R358" s="76" t="s">
        <v>106</v>
      </c>
      <c r="S358" s="149">
        <f t="shared" si="157"/>
        <v>0</v>
      </c>
      <c r="T358" s="150">
        <f t="shared" si="158"/>
        <v>0</v>
      </c>
      <c r="U358" s="151">
        <f t="shared" si="159"/>
        <v>0</v>
      </c>
      <c r="V358" s="502"/>
    </row>
    <row r="359" spans="1:22" x14ac:dyDescent="0.25">
      <c r="R359" s="76" t="s">
        <v>107</v>
      </c>
      <c r="S359" s="149">
        <f t="shared" si="157"/>
        <v>0</v>
      </c>
      <c r="T359" s="150">
        <f t="shared" si="158"/>
        <v>0</v>
      </c>
      <c r="U359" s="151">
        <f t="shared" si="159"/>
        <v>0</v>
      </c>
      <c r="V359" s="502"/>
    </row>
    <row r="360" spans="1:22" x14ac:dyDescent="0.25">
      <c r="R360" s="76" t="s">
        <v>108</v>
      </c>
      <c r="S360" s="149">
        <f t="shared" si="157"/>
        <v>0</v>
      </c>
      <c r="T360" s="150">
        <f t="shared" si="158"/>
        <v>0</v>
      </c>
      <c r="U360" s="151">
        <f t="shared" si="159"/>
        <v>0</v>
      </c>
      <c r="V360" s="502"/>
    </row>
    <row r="361" spans="1:22" ht="15.75" thickBot="1" x14ac:dyDescent="0.3">
      <c r="R361" s="77" t="s">
        <v>109</v>
      </c>
      <c r="S361" s="152">
        <f t="shared" si="157"/>
        <v>0</v>
      </c>
      <c r="T361" s="153">
        <f t="shared" si="158"/>
        <v>0</v>
      </c>
      <c r="U361" s="154">
        <f t="shared" si="159"/>
        <v>0</v>
      </c>
      <c r="V361" s="502"/>
    </row>
    <row r="362" spans="1:22" ht="16.5" thickTop="1" thickBot="1" x14ac:dyDescent="0.3">
      <c r="A362" s="193"/>
      <c r="B362" s="193"/>
      <c r="C362" s="193"/>
      <c r="D362" s="193"/>
      <c r="E362" s="193"/>
      <c r="F362" s="193"/>
      <c r="G362" s="193"/>
      <c r="H362" s="193"/>
      <c r="I362" s="193"/>
      <c r="J362" s="193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</row>
  </sheetData>
  <sheetProtection algorithmName="SHA-512" hashValue="Iq5WnWBDr/ZWYWKBRgB6P4v9pPjpNIed9qGHM/zHz0FSuOVZ+VRl99x/wI/EPUIIACvPHltysM7IBuNw63jkzw==" saltValue="VVTJH4xlGBHXGp8wVmznlA==" spinCount="100000" sheet="1" objects="1" scenarios="1" formatRows="0"/>
  <dataConsolidate/>
  <mergeCells count="433">
    <mergeCell ref="V338:V361"/>
    <mergeCell ref="T300:U300"/>
    <mergeCell ref="T301:U301"/>
    <mergeCell ref="T302:U302"/>
    <mergeCell ref="T289:U289"/>
    <mergeCell ref="M289:S289"/>
    <mergeCell ref="V7:V30"/>
    <mergeCell ref="V142:V165"/>
    <mergeCell ref="V279:V302"/>
    <mergeCell ref="V309:V332"/>
    <mergeCell ref="O286:P286"/>
    <mergeCell ref="M284:N284"/>
    <mergeCell ref="M285:N285"/>
    <mergeCell ref="M286:N286"/>
    <mergeCell ref="R285:S285"/>
    <mergeCell ref="T285:U285"/>
    <mergeCell ref="R286:S286"/>
    <mergeCell ref="T286:U286"/>
    <mergeCell ref="T299:U299"/>
    <mergeCell ref="R284:S284"/>
    <mergeCell ref="T284:U284"/>
    <mergeCell ref="L34:M37"/>
    <mergeCell ref="N34:Q34"/>
    <mergeCell ref="P35:Q37"/>
    <mergeCell ref="N35:O37"/>
    <mergeCell ref="N38:O38"/>
    <mergeCell ref="P38:Q38"/>
    <mergeCell ref="O285:P285"/>
    <mergeCell ref="O279:P279"/>
    <mergeCell ref="O280:P280"/>
    <mergeCell ref="O281:P281"/>
    <mergeCell ref="O282:P282"/>
    <mergeCell ref="O283:P283"/>
    <mergeCell ref="O284:P284"/>
    <mergeCell ref="M279:N279"/>
    <mergeCell ref="M280:N280"/>
    <mergeCell ref="M281:N281"/>
    <mergeCell ref="M282:N282"/>
    <mergeCell ref="M283:N283"/>
    <mergeCell ref="M176:N176"/>
    <mergeCell ref="M177:N177"/>
    <mergeCell ref="M178:N178"/>
    <mergeCell ref="M175:N175"/>
    <mergeCell ref="A249:U249"/>
    <mergeCell ref="B192:F192"/>
    <mergeCell ref="B193:F193"/>
    <mergeCell ref="A278:E278"/>
    <mergeCell ref="I277:I278"/>
    <mergeCell ref="Y277:Y278"/>
    <mergeCell ref="Z277:Z278"/>
    <mergeCell ref="AA277:AA278"/>
    <mergeCell ref="R276:U278"/>
    <mergeCell ref="AP284:AQ284"/>
    <mergeCell ref="AP285:AQ285"/>
    <mergeCell ref="AP286:AQ286"/>
    <mergeCell ref="AP276:AR278"/>
    <mergeCell ref="AD286:AE286"/>
    <mergeCell ref="AD284:AE284"/>
    <mergeCell ref="AD285:AE285"/>
    <mergeCell ref="AI284:AJ284"/>
    <mergeCell ref="AI285:AJ285"/>
    <mergeCell ref="AI286:AJ286"/>
    <mergeCell ref="R279:S279"/>
    <mergeCell ref="T279:U279"/>
    <mergeCell ref="R280:S280"/>
    <mergeCell ref="T280:U280"/>
    <mergeCell ref="R281:S281"/>
    <mergeCell ref="T281:U281"/>
    <mergeCell ref="R282:S282"/>
    <mergeCell ref="T282:U282"/>
    <mergeCell ref="R283:S283"/>
    <mergeCell ref="T283:U283"/>
    <mergeCell ref="AS276:AS278"/>
    <mergeCell ref="AP279:AQ279"/>
    <mergeCell ref="AP280:AQ280"/>
    <mergeCell ref="AP281:AQ281"/>
    <mergeCell ref="AP282:AQ282"/>
    <mergeCell ref="AP283:AQ283"/>
    <mergeCell ref="X276:AA276"/>
    <mergeCell ref="AB276:AB278"/>
    <mergeCell ref="AD276:AH276"/>
    <mergeCell ref="AI276:AJ278"/>
    <mergeCell ref="AF277:AF278"/>
    <mergeCell ref="AH277:AH278"/>
    <mergeCell ref="AD281:AE281"/>
    <mergeCell ref="AD282:AE282"/>
    <mergeCell ref="AD283:AE283"/>
    <mergeCell ref="AD279:AE279"/>
    <mergeCell ref="AD280:AE280"/>
    <mergeCell ref="AI279:AJ279"/>
    <mergeCell ref="AI280:AJ280"/>
    <mergeCell ref="AI281:AJ281"/>
    <mergeCell ref="AI282:AJ282"/>
    <mergeCell ref="AI283:AJ283"/>
    <mergeCell ref="AN276:AN278"/>
    <mergeCell ref="AL276:AM278"/>
    <mergeCell ref="T174:U174"/>
    <mergeCell ref="T175:U175"/>
    <mergeCell ref="T176:U176"/>
    <mergeCell ref="T177:U177"/>
    <mergeCell ref="T178:U178"/>
    <mergeCell ref="T179:U179"/>
    <mergeCell ref="T180:U180"/>
    <mergeCell ref="T181:U181"/>
    <mergeCell ref="AS249:AS250"/>
    <mergeCell ref="T191:U191"/>
    <mergeCell ref="T192:U192"/>
    <mergeCell ref="T193:U193"/>
    <mergeCell ref="AS195:AS196"/>
    <mergeCell ref="AS222:AS223"/>
    <mergeCell ref="T186:U186"/>
    <mergeCell ref="T187:U187"/>
    <mergeCell ref="T188:U188"/>
    <mergeCell ref="T189:U189"/>
    <mergeCell ref="T190:U190"/>
    <mergeCell ref="X195:AR195"/>
    <mergeCell ref="X222:AR222"/>
    <mergeCell ref="X249:AR249"/>
    <mergeCell ref="T182:U182"/>
    <mergeCell ref="T183:U183"/>
    <mergeCell ref="T184:U184"/>
    <mergeCell ref="T185:U185"/>
    <mergeCell ref="B184:F184"/>
    <mergeCell ref="B185:F185"/>
    <mergeCell ref="B186:F186"/>
    <mergeCell ref="B187:F187"/>
    <mergeCell ref="B188:F188"/>
    <mergeCell ref="B179:F179"/>
    <mergeCell ref="B180:F180"/>
    <mergeCell ref="B181:F181"/>
    <mergeCell ref="B182:F182"/>
    <mergeCell ref="B183:F183"/>
    <mergeCell ref="M181:N181"/>
    <mergeCell ref="M182:N182"/>
    <mergeCell ref="M183:N183"/>
    <mergeCell ref="M184:N184"/>
    <mergeCell ref="M185:N185"/>
    <mergeCell ref="I184:J184"/>
    <mergeCell ref="I185:J185"/>
    <mergeCell ref="I186:J186"/>
    <mergeCell ref="I187:J187"/>
    <mergeCell ref="I188:J188"/>
    <mergeCell ref="M179:N179"/>
    <mergeCell ref="M180:N180"/>
    <mergeCell ref="I181:J181"/>
    <mergeCell ref="I182:J182"/>
    <mergeCell ref="I183:J183"/>
    <mergeCell ref="G181:H181"/>
    <mergeCell ref="G182:H182"/>
    <mergeCell ref="G183:H183"/>
    <mergeCell ref="B170:F173"/>
    <mergeCell ref="I174:J174"/>
    <mergeCell ref="G174:H174"/>
    <mergeCell ref="B174:F174"/>
    <mergeCell ref="B175:F175"/>
    <mergeCell ref="B176:F176"/>
    <mergeCell ref="B177:F177"/>
    <mergeCell ref="B178:F178"/>
    <mergeCell ref="I177:J177"/>
    <mergeCell ref="I178:J178"/>
    <mergeCell ref="I175:J175"/>
    <mergeCell ref="I176:J176"/>
    <mergeCell ref="G175:H175"/>
    <mergeCell ref="G176:H176"/>
    <mergeCell ref="G177:H177"/>
    <mergeCell ref="G178:H178"/>
    <mergeCell ref="L349:L350"/>
    <mergeCell ref="P297:Q297"/>
    <mergeCell ref="G349:K350"/>
    <mergeCell ref="M186:N186"/>
    <mergeCell ref="M187:N187"/>
    <mergeCell ref="M188:N188"/>
    <mergeCell ref="M189:N189"/>
    <mergeCell ref="M190:N190"/>
    <mergeCell ref="G189:H189"/>
    <mergeCell ref="G190:H190"/>
    <mergeCell ref="G191:H191"/>
    <mergeCell ref="I191:J191"/>
    <mergeCell ref="G343:K344"/>
    <mergeCell ref="L343:L344"/>
    <mergeCell ref="P298:Q298"/>
    <mergeCell ref="R306:U306"/>
    <mergeCell ref="S307:S308"/>
    <mergeCell ref="T307:T308"/>
    <mergeCell ref="U307:U308"/>
    <mergeCell ref="F306:I306"/>
    <mergeCell ref="G307:G308"/>
    <mergeCell ref="H307:H308"/>
    <mergeCell ref="I307:I308"/>
    <mergeCell ref="A336:D337"/>
    <mergeCell ref="E336:F337"/>
    <mergeCell ref="A306:C306"/>
    <mergeCell ref="M306:O306"/>
    <mergeCell ref="C5:F5"/>
    <mergeCell ref="A334:U334"/>
    <mergeCell ref="G346:K347"/>
    <mergeCell ref="J5:L6"/>
    <mergeCell ref="M5:M6"/>
    <mergeCell ref="A339:E341"/>
    <mergeCell ref="F339:F341"/>
    <mergeCell ref="L346:L347"/>
    <mergeCell ref="O336:O337"/>
    <mergeCell ref="P336:P337"/>
    <mergeCell ref="N336:N337"/>
    <mergeCell ref="R336:U336"/>
    <mergeCell ref="S5:U5"/>
    <mergeCell ref="O170:O173"/>
    <mergeCell ref="P170:P173"/>
    <mergeCell ref="G170:H173"/>
    <mergeCell ref="K170:K173"/>
    <mergeCell ref="L170:L173"/>
    <mergeCell ref="P302:Q302"/>
    <mergeCell ref="R302:S302"/>
    <mergeCell ref="T297:U297"/>
    <mergeCell ref="R297:S297"/>
    <mergeCell ref="P301:Q301"/>
    <mergeCell ref="R301:S301"/>
    <mergeCell ref="A1:U1"/>
    <mergeCell ref="A3:H3"/>
    <mergeCell ref="J3:U3"/>
    <mergeCell ref="P292:S294"/>
    <mergeCell ref="P295:Q295"/>
    <mergeCell ref="R295:S295"/>
    <mergeCell ref="P296:Q296"/>
    <mergeCell ref="R296:S296"/>
    <mergeCell ref="T295:U295"/>
    <mergeCell ref="T292:U294"/>
    <mergeCell ref="T296:U296"/>
    <mergeCell ref="T170:U173"/>
    <mergeCell ref="M170:N173"/>
    <mergeCell ref="I170:J173"/>
    <mergeCell ref="R170:S172"/>
    <mergeCell ref="A170:A173"/>
    <mergeCell ref="B190:F190"/>
    <mergeCell ref="B189:F189"/>
    <mergeCell ref="A32:U32"/>
    <mergeCell ref="T40:U40"/>
    <mergeCell ref="B51:F51"/>
    <mergeCell ref="T51:U51"/>
    <mergeCell ref="O5:R5"/>
    <mergeCell ref="I192:J192"/>
    <mergeCell ref="A276:E276"/>
    <mergeCell ref="G192:H192"/>
    <mergeCell ref="G193:H193"/>
    <mergeCell ref="G186:H186"/>
    <mergeCell ref="G187:H187"/>
    <mergeCell ref="G188:H188"/>
    <mergeCell ref="B191:F191"/>
    <mergeCell ref="M191:N191"/>
    <mergeCell ref="M192:N192"/>
    <mergeCell ref="M193:N193"/>
    <mergeCell ref="A195:U195"/>
    <mergeCell ref="A222:U222"/>
    <mergeCell ref="R298:S298"/>
    <mergeCell ref="P299:Q299"/>
    <mergeCell ref="R299:S299"/>
    <mergeCell ref="P300:Q300"/>
    <mergeCell ref="R300:S300"/>
    <mergeCell ref="T298:U298"/>
    <mergeCell ref="I193:J193"/>
    <mergeCell ref="I189:J189"/>
    <mergeCell ref="I190:J190"/>
    <mergeCell ref="B47:F47"/>
    <mergeCell ref="T47:U47"/>
    <mergeCell ref="AG277:AG278"/>
    <mergeCell ref="A34:A37"/>
    <mergeCell ref="B34:F37"/>
    <mergeCell ref="T34:U37"/>
    <mergeCell ref="G34:G37"/>
    <mergeCell ref="I34:I37"/>
    <mergeCell ref="H34:H37"/>
    <mergeCell ref="M174:N174"/>
    <mergeCell ref="A168:U168"/>
    <mergeCell ref="B40:F40"/>
    <mergeCell ref="J34:K37"/>
    <mergeCell ref="R34:S37"/>
    <mergeCell ref="J277:J278"/>
    <mergeCell ref="K277:K278"/>
    <mergeCell ref="H276:K276"/>
    <mergeCell ref="M276:P278"/>
    <mergeCell ref="G184:H184"/>
    <mergeCell ref="G185:H185"/>
    <mergeCell ref="G179:H179"/>
    <mergeCell ref="G180:H180"/>
    <mergeCell ref="I179:J179"/>
    <mergeCell ref="I180:J180"/>
    <mergeCell ref="J48:K48"/>
    <mergeCell ref="J49:K49"/>
    <mergeCell ref="B38:F38"/>
    <mergeCell ref="T38:U38"/>
    <mergeCell ref="B39:F39"/>
    <mergeCell ref="T39:U39"/>
    <mergeCell ref="N39:O39"/>
    <mergeCell ref="N40:O40"/>
    <mergeCell ref="N51:O51"/>
    <mergeCell ref="P51:Q51"/>
    <mergeCell ref="P40:Q40"/>
    <mergeCell ref="P39:Q39"/>
    <mergeCell ref="L38:M38"/>
    <mergeCell ref="L39:M39"/>
    <mergeCell ref="L40:M40"/>
    <mergeCell ref="L51:M51"/>
    <mergeCell ref="J38:K38"/>
    <mergeCell ref="J39:K39"/>
    <mergeCell ref="J40:K40"/>
    <mergeCell ref="J51:K51"/>
    <mergeCell ref="R38:S38"/>
    <mergeCell ref="R39:S39"/>
    <mergeCell ref="B46:F46"/>
    <mergeCell ref="T46:U46"/>
    <mergeCell ref="R46:S46"/>
    <mergeCell ref="R47:S47"/>
    <mergeCell ref="R48:S48"/>
    <mergeCell ref="R49:S49"/>
    <mergeCell ref="B50:F50"/>
    <mergeCell ref="T50:U50"/>
    <mergeCell ref="L50:M50"/>
    <mergeCell ref="N50:O50"/>
    <mergeCell ref="J50:K50"/>
    <mergeCell ref="R50:S50"/>
    <mergeCell ref="B48:F48"/>
    <mergeCell ref="T48:U48"/>
    <mergeCell ref="B49:F49"/>
    <mergeCell ref="T49:U49"/>
    <mergeCell ref="L46:M46"/>
    <mergeCell ref="L47:M47"/>
    <mergeCell ref="L48:M48"/>
    <mergeCell ref="L49:M49"/>
    <mergeCell ref="N49:O49"/>
    <mergeCell ref="N48:O48"/>
    <mergeCell ref="N47:O47"/>
    <mergeCell ref="N46:O46"/>
    <mergeCell ref="J46:K46"/>
    <mergeCell ref="J47:K47"/>
    <mergeCell ref="AS59:AS60"/>
    <mergeCell ref="A86:U86"/>
    <mergeCell ref="X86:AR86"/>
    <mergeCell ref="AS86:AS87"/>
    <mergeCell ref="A113:U113"/>
    <mergeCell ref="X113:AR113"/>
    <mergeCell ref="AS113:AS114"/>
    <mergeCell ref="T56:U56"/>
    <mergeCell ref="B57:F57"/>
    <mergeCell ref="T57:U57"/>
    <mergeCell ref="N56:O56"/>
    <mergeCell ref="N57:O57"/>
    <mergeCell ref="P57:Q57"/>
    <mergeCell ref="P56:Q56"/>
    <mergeCell ref="L56:M56"/>
    <mergeCell ref="L57:M57"/>
    <mergeCell ref="R56:S56"/>
    <mergeCell ref="R57:S57"/>
    <mergeCell ref="J52:K52"/>
    <mergeCell ref="J53:K53"/>
    <mergeCell ref="J54:K54"/>
    <mergeCell ref="J55:K55"/>
    <mergeCell ref="J56:K56"/>
    <mergeCell ref="J57:K57"/>
    <mergeCell ref="B56:F56"/>
    <mergeCell ref="B52:F52"/>
    <mergeCell ref="X59:AR59"/>
    <mergeCell ref="P54:Q54"/>
    <mergeCell ref="L54:M54"/>
    <mergeCell ref="L55:M55"/>
    <mergeCell ref="T52:U52"/>
    <mergeCell ref="B53:F53"/>
    <mergeCell ref="T53:U53"/>
    <mergeCell ref="N52:O52"/>
    <mergeCell ref="N53:O53"/>
    <mergeCell ref="P53:Q53"/>
    <mergeCell ref="P52:Q52"/>
    <mergeCell ref="L52:M52"/>
    <mergeCell ref="L53:M53"/>
    <mergeCell ref="A59:U59"/>
    <mergeCell ref="B54:F54"/>
    <mergeCell ref="T54:U54"/>
    <mergeCell ref="B55:F55"/>
    <mergeCell ref="T55:U55"/>
    <mergeCell ref="N54:O54"/>
    <mergeCell ref="N55:O55"/>
    <mergeCell ref="P55:Q55"/>
    <mergeCell ref="R40:S40"/>
    <mergeCell ref="R51:S51"/>
    <mergeCell ref="R52:S52"/>
    <mergeCell ref="R53:S53"/>
    <mergeCell ref="R54:S54"/>
    <mergeCell ref="R55:S55"/>
    <mergeCell ref="B45:F45"/>
    <mergeCell ref="J45:K45"/>
    <mergeCell ref="L45:M45"/>
    <mergeCell ref="N45:O45"/>
    <mergeCell ref="P45:Q45"/>
    <mergeCell ref="R45:S45"/>
    <mergeCell ref="P43:Q43"/>
    <mergeCell ref="R43:S43"/>
    <mergeCell ref="B41:F41"/>
    <mergeCell ref="J41:K41"/>
    <mergeCell ref="L41:M41"/>
    <mergeCell ref="N41:O41"/>
    <mergeCell ref="P41:Q41"/>
    <mergeCell ref="R41:S41"/>
    <mergeCell ref="T41:U41"/>
    <mergeCell ref="B42:F42"/>
    <mergeCell ref="J42:K42"/>
    <mergeCell ref="L42:M42"/>
    <mergeCell ref="N42:O42"/>
    <mergeCell ref="P42:Q42"/>
    <mergeCell ref="R42:S42"/>
    <mergeCell ref="T42:U42"/>
    <mergeCell ref="T43:U43"/>
    <mergeCell ref="B44:F44"/>
    <mergeCell ref="J44:K44"/>
    <mergeCell ref="L44:M44"/>
    <mergeCell ref="N44:O44"/>
    <mergeCell ref="P44:Q44"/>
    <mergeCell ref="R44:S44"/>
    <mergeCell ref="T44:U44"/>
    <mergeCell ref="A304:U304"/>
    <mergeCell ref="T45:U45"/>
    <mergeCell ref="P46:Q46"/>
    <mergeCell ref="P47:Q47"/>
    <mergeCell ref="P48:Q48"/>
    <mergeCell ref="P49:Q49"/>
    <mergeCell ref="P50:Q50"/>
    <mergeCell ref="B43:F43"/>
    <mergeCell ref="J43:K43"/>
    <mergeCell ref="L43:M43"/>
    <mergeCell ref="N43:O43"/>
    <mergeCell ref="I141:I142"/>
    <mergeCell ref="J141:J142"/>
    <mergeCell ref="K141:K142"/>
    <mergeCell ref="A140:E140"/>
    <mergeCell ref="H140:K140"/>
  </mergeCells>
  <conditionalFormatting sqref="B197:B220 B61:B84 B251 B224:I247">
    <cfRule type="expression" dxfId="329" priority="340">
      <formula>$T$38&lt;&gt;"-"</formula>
    </cfRule>
  </conditionalFormatting>
  <conditionalFormatting sqref="C197:C220 C224:C247 C251">
    <cfRule type="expression" dxfId="328" priority="337">
      <formula>$T$39&lt;&gt;"-"</formula>
    </cfRule>
  </conditionalFormatting>
  <conditionalFormatting sqref="R115:R138 R88:R111 R61:R84">
    <cfRule type="expression" dxfId="327" priority="326">
      <formula>$T$54&lt;&gt;"-"</formula>
    </cfRule>
  </conditionalFormatting>
  <conditionalFormatting sqref="S115:S138 S88:S111 S61:S84">
    <cfRule type="expression" dxfId="326" priority="325">
      <formula>$T$55&lt;&gt;"-"</formula>
    </cfRule>
  </conditionalFormatting>
  <conditionalFormatting sqref="T115:T138 T88:T111 T61:T84">
    <cfRule type="expression" dxfId="325" priority="324">
      <formula>$T$56&lt;&gt;"-"</formula>
    </cfRule>
  </conditionalFormatting>
  <conditionalFormatting sqref="U115:U138 U88:U111 U61:U84">
    <cfRule type="expression" dxfId="324" priority="323">
      <formula>$T$57&lt;&gt;"-"</formula>
    </cfRule>
  </conditionalFormatting>
  <conditionalFormatting sqref="S7:U30">
    <cfRule type="expression" dxfId="323" priority="174">
      <formula>AND($M$5&lt;&gt;0,S7&gt;100)</formula>
    </cfRule>
  </conditionalFormatting>
  <conditionalFormatting sqref="D224:D247 D251">
    <cfRule type="expression" dxfId="322" priority="1005">
      <formula>O$176=$X$2</formula>
    </cfRule>
  </conditionalFormatting>
  <conditionalFormatting sqref="E224:E247 E251 E197:E220">
    <cfRule type="expression" dxfId="321" priority="1008">
      <formula>O$177=$X$2</formula>
    </cfRule>
  </conditionalFormatting>
  <conditionalFormatting sqref="J197">
    <cfRule type="expression" dxfId="320" priority="148">
      <formula>O$182=$X$2</formula>
    </cfRule>
  </conditionalFormatting>
  <conditionalFormatting sqref="K197">
    <cfRule type="expression" dxfId="319" priority="147">
      <formula>O$183=$X$2</formula>
    </cfRule>
  </conditionalFormatting>
  <conditionalFormatting sqref="L197">
    <cfRule type="expression" dxfId="318" priority="146">
      <formula>O$184=$X$2</formula>
    </cfRule>
  </conditionalFormatting>
  <conditionalFormatting sqref="M197">
    <cfRule type="expression" dxfId="317" priority="145">
      <formula>O$185=$X$2</formula>
    </cfRule>
  </conditionalFormatting>
  <conditionalFormatting sqref="N197">
    <cfRule type="expression" dxfId="316" priority="144">
      <formula>O$186=$X$2</formula>
    </cfRule>
  </conditionalFormatting>
  <conditionalFormatting sqref="O197">
    <cfRule type="expression" dxfId="315" priority="143">
      <formula>O$187=$X$2</formula>
    </cfRule>
  </conditionalFormatting>
  <conditionalFormatting sqref="S197">
    <cfRule type="expression" dxfId="314" priority="139">
      <formula>O$191=$X$2</formula>
    </cfRule>
  </conditionalFormatting>
  <conditionalFormatting sqref="T197">
    <cfRule type="expression" dxfId="313" priority="138">
      <formula>O$192=$X$2</formula>
    </cfRule>
  </conditionalFormatting>
  <conditionalFormatting sqref="U197">
    <cfRule type="expression" dxfId="312" priority="137">
      <formula>O$193=$X$2</formula>
    </cfRule>
  </conditionalFormatting>
  <conditionalFormatting sqref="J198:J220">
    <cfRule type="expression" dxfId="311" priority="132">
      <formula>O$182=$X$2</formula>
    </cfRule>
  </conditionalFormatting>
  <conditionalFormatting sqref="K198:K220">
    <cfRule type="expression" dxfId="310" priority="131">
      <formula>O$183=$X$2</formula>
    </cfRule>
  </conditionalFormatting>
  <conditionalFormatting sqref="L198:L220">
    <cfRule type="expression" dxfId="309" priority="130">
      <formula>O$184=$X$2</formula>
    </cfRule>
  </conditionalFormatting>
  <conditionalFormatting sqref="M198:M220">
    <cfRule type="expression" dxfId="308" priority="129">
      <formula>O$185=$X$2</formula>
    </cfRule>
  </conditionalFormatting>
  <conditionalFormatting sqref="N198:N220">
    <cfRule type="expression" dxfId="307" priority="128">
      <formula>O$186=$X$2</formula>
    </cfRule>
  </conditionalFormatting>
  <conditionalFormatting sqref="O198:O220">
    <cfRule type="expression" dxfId="306" priority="127">
      <formula>O$187=$X$2</formula>
    </cfRule>
  </conditionalFormatting>
  <conditionalFormatting sqref="S198:S220">
    <cfRule type="expression" dxfId="305" priority="123">
      <formula>O$191=$X$2</formula>
    </cfRule>
  </conditionalFormatting>
  <conditionalFormatting sqref="T198:T220">
    <cfRule type="expression" dxfId="304" priority="122">
      <formula>O$192=$X$2</formula>
    </cfRule>
  </conditionalFormatting>
  <conditionalFormatting sqref="U198:U220">
    <cfRule type="expression" dxfId="303" priority="121">
      <formula>O$193=$X$2</formula>
    </cfRule>
  </conditionalFormatting>
  <conditionalFormatting sqref="F224">
    <cfRule type="expression" dxfId="302" priority="120">
      <formula>O$178=$X$2</formula>
    </cfRule>
  </conditionalFormatting>
  <conditionalFormatting sqref="G224">
    <cfRule type="expression" dxfId="301" priority="119">
      <formula>O$179=$X$2</formula>
    </cfRule>
  </conditionalFormatting>
  <conditionalFormatting sqref="H224">
    <cfRule type="expression" dxfId="300" priority="118">
      <formula>O$180=$X$2</formula>
    </cfRule>
  </conditionalFormatting>
  <conditionalFormatting sqref="I224">
    <cfRule type="expression" dxfId="299" priority="117">
      <formula>O$181=$X$2</formula>
    </cfRule>
  </conditionalFormatting>
  <conditionalFormatting sqref="J224">
    <cfRule type="expression" dxfId="298" priority="116">
      <formula>O$182=$X$2</formula>
    </cfRule>
  </conditionalFormatting>
  <conditionalFormatting sqref="K224">
    <cfRule type="expression" dxfId="297" priority="115">
      <formula>O$183=$X$2</formula>
    </cfRule>
  </conditionalFormatting>
  <conditionalFormatting sqref="L224">
    <cfRule type="expression" dxfId="296" priority="114">
      <formula>O$184=$X$2</formula>
    </cfRule>
  </conditionalFormatting>
  <conditionalFormatting sqref="M224">
    <cfRule type="expression" dxfId="295" priority="113">
      <formula>O$185=$X$2</formula>
    </cfRule>
  </conditionalFormatting>
  <conditionalFormatting sqref="O224">
    <cfRule type="expression" dxfId="294" priority="111">
      <formula>O$187=$X$2</formula>
    </cfRule>
  </conditionalFormatting>
  <conditionalFormatting sqref="P224">
    <cfRule type="expression" dxfId="293" priority="110">
      <formula>O$188=$X$2</formula>
    </cfRule>
  </conditionalFormatting>
  <conditionalFormatting sqref="Q224">
    <cfRule type="expression" dxfId="292" priority="109">
      <formula>O$189=$X$2</formula>
    </cfRule>
  </conditionalFormatting>
  <conditionalFormatting sqref="R224">
    <cfRule type="expression" dxfId="291" priority="108">
      <formula>O$190=$X$2</formula>
    </cfRule>
  </conditionalFormatting>
  <conditionalFormatting sqref="S224">
    <cfRule type="expression" dxfId="290" priority="107">
      <formula>O$191=$X$2</formula>
    </cfRule>
  </conditionalFormatting>
  <conditionalFormatting sqref="T224">
    <cfRule type="expression" dxfId="289" priority="106">
      <formula>O$192=$X$2</formula>
    </cfRule>
  </conditionalFormatting>
  <conditionalFormatting sqref="U224">
    <cfRule type="expression" dxfId="288" priority="105">
      <formula>O$193=$X$2</formula>
    </cfRule>
  </conditionalFormatting>
  <conditionalFormatting sqref="F225:F247">
    <cfRule type="expression" dxfId="287" priority="104">
      <formula>O$178=$X$2</formula>
    </cfRule>
  </conditionalFormatting>
  <conditionalFormatting sqref="G225:G247">
    <cfRule type="expression" dxfId="286" priority="103">
      <formula>O$179=$X$2</formula>
    </cfRule>
  </conditionalFormatting>
  <conditionalFormatting sqref="H225:H247">
    <cfRule type="expression" dxfId="285" priority="102">
      <formula>O$180=$X$2</formula>
    </cfRule>
  </conditionalFormatting>
  <conditionalFormatting sqref="I225:I247">
    <cfRule type="expression" dxfId="284" priority="101">
      <formula>O$181=$X$2</formula>
    </cfRule>
  </conditionalFormatting>
  <conditionalFormatting sqref="J225:J247">
    <cfRule type="expression" dxfId="283" priority="100">
      <formula>O$182=$X$2</formula>
    </cfRule>
  </conditionalFormatting>
  <conditionalFormatting sqref="L225:L247">
    <cfRule type="expression" dxfId="282" priority="98">
      <formula>O$184=$X$2</formula>
    </cfRule>
  </conditionalFormatting>
  <conditionalFormatting sqref="S225:S247">
    <cfRule type="expression" dxfId="281" priority="91">
      <formula>O$191=$X$2</formula>
    </cfRule>
  </conditionalFormatting>
  <conditionalFormatting sqref="T225:T247">
    <cfRule type="expression" dxfId="280" priority="90">
      <formula>O$192=$X$2</formula>
    </cfRule>
  </conditionalFormatting>
  <conditionalFormatting sqref="U225:U247">
    <cfRule type="expression" dxfId="279" priority="89">
      <formula>O$193=$X$2</formula>
    </cfRule>
  </conditionalFormatting>
  <conditionalFormatting sqref="F251">
    <cfRule type="expression" dxfId="278" priority="88">
      <formula>O$178=$X$2</formula>
    </cfRule>
  </conditionalFormatting>
  <conditionalFormatting sqref="G251">
    <cfRule type="expression" dxfId="277" priority="87">
      <formula>O$179=$X$2</formula>
    </cfRule>
  </conditionalFormatting>
  <conditionalFormatting sqref="H251">
    <cfRule type="expression" dxfId="276" priority="86">
      <formula>O$180=$X$2</formula>
    </cfRule>
  </conditionalFormatting>
  <conditionalFormatting sqref="I251">
    <cfRule type="expression" dxfId="275" priority="85">
      <formula>O$181=$X$2</formula>
    </cfRule>
  </conditionalFormatting>
  <conditionalFormatting sqref="J251">
    <cfRule type="expression" dxfId="274" priority="84">
      <formula>O$182=$X$2</formula>
    </cfRule>
  </conditionalFormatting>
  <conditionalFormatting sqref="K251">
    <cfRule type="expression" dxfId="273" priority="83">
      <formula>O$183=$X$2</formula>
    </cfRule>
  </conditionalFormatting>
  <conditionalFormatting sqref="L251">
    <cfRule type="expression" dxfId="272" priority="82">
      <formula>O$184=$X$2</formula>
    </cfRule>
  </conditionalFormatting>
  <conditionalFormatting sqref="M251">
    <cfRule type="expression" dxfId="271" priority="81">
      <formula>O$185=$X$2</formula>
    </cfRule>
  </conditionalFormatting>
  <conditionalFormatting sqref="O251">
    <cfRule type="expression" dxfId="270" priority="79">
      <formula>O$187=$X$2</formula>
    </cfRule>
  </conditionalFormatting>
  <conditionalFormatting sqref="P251">
    <cfRule type="expression" dxfId="269" priority="78">
      <formula>O$188=$X$2</formula>
    </cfRule>
  </conditionalFormatting>
  <conditionalFormatting sqref="Q251">
    <cfRule type="expression" dxfId="268" priority="77">
      <formula>O$189=$X$2</formula>
    </cfRule>
  </conditionalFormatting>
  <conditionalFormatting sqref="R251">
    <cfRule type="expression" dxfId="267" priority="76">
      <formula>O$190=$X$2</formula>
    </cfRule>
  </conditionalFormatting>
  <conditionalFormatting sqref="S251">
    <cfRule type="expression" dxfId="266" priority="75">
      <formula>O$191=$X$2</formula>
    </cfRule>
  </conditionalFormatting>
  <conditionalFormatting sqref="T251">
    <cfRule type="expression" dxfId="265" priority="74">
      <formula>O$192=$X$2</formula>
    </cfRule>
  </conditionalFormatting>
  <conditionalFormatting sqref="U251">
    <cfRule type="expression" dxfId="264" priority="73">
      <formula>O$193=$X$2</formula>
    </cfRule>
  </conditionalFormatting>
  <conditionalFormatting sqref="J252:J274">
    <cfRule type="expression" dxfId="263" priority="68">
      <formula>O$182=$X$2</formula>
    </cfRule>
  </conditionalFormatting>
  <conditionalFormatting sqref="L252:L274">
    <cfRule type="expression" dxfId="262" priority="66">
      <formula>O$184=$X$2</formula>
    </cfRule>
  </conditionalFormatting>
  <conditionalFormatting sqref="S252:S274">
    <cfRule type="expression" dxfId="261" priority="59">
      <formula>O$191=$X$2</formula>
    </cfRule>
  </conditionalFormatting>
  <conditionalFormatting sqref="T252:T274">
    <cfRule type="expression" dxfId="260" priority="58">
      <formula>O$192=$X$2</formula>
    </cfRule>
  </conditionalFormatting>
  <conditionalFormatting sqref="U252:U274">
    <cfRule type="expression" dxfId="259" priority="57">
      <formula>O$193=$X$2</formula>
    </cfRule>
  </conditionalFormatting>
  <conditionalFormatting sqref="C61:C84">
    <cfRule type="expression" dxfId="258" priority="56">
      <formula>$T$38&lt;&gt;"-"</formula>
    </cfRule>
  </conditionalFormatting>
  <conditionalFormatting sqref="D61:D84">
    <cfRule type="expression" dxfId="257" priority="55">
      <formula>$T$38&lt;&gt;"-"</formula>
    </cfRule>
  </conditionalFormatting>
  <conditionalFormatting sqref="G61:G84">
    <cfRule type="expression" dxfId="256" priority="52">
      <formula>$T$38&lt;&gt;"-"</formula>
    </cfRule>
  </conditionalFormatting>
  <conditionalFormatting sqref="I61:I84">
    <cfRule type="expression" dxfId="255" priority="49">
      <formula>$T$38&lt;&gt;"-"</formula>
    </cfRule>
  </conditionalFormatting>
  <conditionalFormatting sqref="J61:J84">
    <cfRule type="expression" dxfId="254" priority="48">
      <formula>$T$38&lt;&gt;"-"</formula>
    </cfRule>
  </conditionalFormatting>
  <conditionalFormatting sqref="K61:K84">
    <cfRule type="expression" dxfId="253" priority="47">
      <formula>$T$38&lt;&gt;"-"</formula>
    </cfRule>
  </conditionalFormatting>
  <conditionalFormatting sqref="L61:L84">
    <cfRule type="expression" dxfId="252" priority="46">
      <formula>$T$38&lt;&gt;"-"</formula>
    </cfRule>
  </conditionalFormatting>
  <conditionalFormatting sqref="M61:M84">
    <cfRule type="expression" dxfId="251" priority="45">
      <formula>$T$38&lt;&gt;"-"</formula>
    </cfRule>
  </conditionalFormatting>
  <conditionalFormatting sqref="N61:N84">
    <cfRule type="expression" dxfId="250" priority="44">
      <formula>$T$38&lt;&gt;"-"</formula>
    </cfRule>
  </conditionalFormatting>
  <conditionalFormatting sqref="O61:O84">
    <cfRule type="expression" dxfId="249" priority="43">
      <formula>$T$38&lt;&gt;"-"</formula>
    </cfRule>
  </conditionalFormatting>
  <conditionalFormatting sqref="P61:P84">
    <cfRule type="expression" dxfId="248" priority="42">
      <formula>$T$38&lt;&gt;"-"</formula>
    </cfRule>
  </conditionalFormatting>
  <conditionalFormatting sqref="Q61:Q84">
    <cfRule type="expression" dxfId="247" priority="41">
      <formula>$T$38&lt;&gt;"-"</formula>
    </cfRule>
  </conditionalFormatting>
  <conditionalFormatting sqref="B88:Q111">
    <cfRule type="expression" dxfId="246" priority="40">
      <formula>$T$38&lt;&gt;"-"</formula>
    </cfRule>
  </conditionalFormatting>
  <conditionalFormatting sqref="B115:Q138">
    <cfRule type="expression" dxfId="245" priority="39">
      <formula>$T$38&lt;&gt;"-"</formula>
    </cfRule>
  </conditionalFormatting>
  <conditionalFormatting sqref="P197:P220">
    <cfRule type="expression" dxfId="244" priority="38">
      <formula>$T$38&lt;&gt;"-"</formula>
    </cfRule>
  </conditionalFormatting>
  <conditionalFormatting sqref="Q197:Q220">
    <cfRule type="expression" dxfId="243" priority="37">
      <formula>$T$39&lt;&gt;"-"</formula>
    </cfRule>
  </conditionalFormatting>
  <conditionalFormatting sqref="D197:D220">
    <cfRule type="expression" dxfId="242" priority="36">
      <formula>$T$39&lt;&gt;"-"</formula>
    </cfRule>
  </conditionalFormatting>
  <conditionalFormatting sqref="K225:K247">
    <cfRule type="expression" dxfId="241" priority="34">
      <formula>O$183=$X$2</formula>
    </cfRule>
  </conditionalFormatting>
  <conditionalFormatting sqref="M225:M247">
    <cfRule type="expression" dxfId="240" priority="33">
      <formula>O$185=$X$2</formula>
    </cfRule>
  </conditionalFormatting>
  <conditionalFormatting sqref="O225:O247">
    <cfRule type="expression" dxfId="239" priority="32">
      <formula>O$187=$X$2</formula>
    </cfRule>
  </conditionalFormatting>
  <conditionalFormatting sqref="P225:P247">
    <cfRule type="expression" dxfId="238" priority="31">
      <formula>O$188=$X$2</formula>
    </cfRule>
  </conditionalFormatting>
  <conditionalFormatting sqref="Q225:Q247">
    <cfRule type="expression" dxfId="237" priority="30">
      <formula>O$189=$X$2</formula>
    </cfRule>
  </conditionalFormatting>
  <conditionalFormatting sqref="R225:R247">
    <cfRule type="expression" dxfId="236" priority="29">
      <formula>O$190=$X$2</formula>
    </cfRule>
  </conditionalFormatting>
  <conditionalFormatting sqref="B252:B274">
    <cfRule type="expression" dxfId="235" priority="26">
      <formula>$T$38&lt;&gt;"-"</formula>
    </cfRule>
  </conditionalFormatting>
  <conditionalFormatting sqref="C252:C274">
    <cfRule type="expression" dxfId="234" priority="25">
      <formula>$T$39&lt;&gt;"-"</formula>
    </cfRule>
  </conditionalFormatting>
  <conditionalFormatting sqref="D252:D274">
    <cfRule type="expression" dxfId="233" priority="27">
      <formula>O$176=$X$2</formula>
    </cfRule>
  </conditionalFormatting>
  <conditionalFormatting sqref="E252:E274">
    <cfRule type="expression" dxfId="232" priority="28">
      <formula>O$177=$X$2</formula>
    </cfRule>
  </conditionalFormatting>
  <conditionalFormatting sqref="F252:F274">
    <cfRule type="expression" dxfId="231" priority="24">
      <formula>O$178=$X$2</formula>
    </cfRule>
  </conditionalFormatting>
  <conditionalFormatting sqref="G252:G274">
    <cfRule type="expression" dxfId="230" priority="23">
      <formula>O$179=$X$2</formula>
    </cfRule>
  </conditionalFormatting>
  <conditionalFormatting sqref="H252:H274">
    <cfRule type="expression" dxfId="229" priority="22">
      <formula>O$180=$X$2</formula>
    </cfRule>
  </conditionalFormatting>
  <conditionalFormatting sqref="I252:I274">
    <cfRule type="expression" dxfId="228" priority="21">
      <formula>O$181=$X$2</formula>
    </cfRule>
  </conditionalFormatting>
  <conditionalFormatting sqref="K252:K274">
    <cfRule type="expression" dxfId="227" priority="20">
      <formula>O$183=$X$2</formula>
    </cfRule>
  </conditionalFormatting>
  <conditionalFormatting sqref="M252:M274">
    <cfRule type="expression" dxfId="226" priority="19">
      <formula>O$185=$X$2</formula>
    </cfRule>
  </conditionalFormatting>
  <conditionalFormatting sqref="O252:R274">
    <cfRule type="expression" dxfId="225" priority="18">
      <formula>Q$185=$X$2</formula>
    </cfRule>
  </conditionalFormatting>
  <conditionalFormatting sqref="F197:F220">
    <cfRule type="expression" dxfId="224" priority="17">
      <formula>P$177=$X$2</formula>
    </cfRule>
  </conditionalFormatting>
  <conditionalFormatting sqref="G197:G220">
    <cfRule type="expression" dxfId="223" priority="16">
      <formula>Q$177=$X$2</formula>
    </cfRule>
  </conditionalFormatting>
  <conditionalFormatting sqref="H197:H220">
    <cfRule type="expression" dxfId="222" priority="15">
      <formula>R$177=$X$2</formula>
    </cfRule>
  </conditionalFormatting>
  <conditionalFormatting sqref="I197:I220">
    <cfRule type="expression" dxfId="221" priority="14">
      <formula>S$177=$X$2</formula>
    </cfRule>
  </conditionalFormatting>
  <conditionalFormatting sqref="M197">
    <cfRule type="expression" dxfId="220" priority="13">
      <formula>M$187=$X$2</formula>
    </cfRule>
  </conditionalFormatting>
  <conditionalFormatting sqref="M198:M220">
    <cfRule type="expression" dxfId="219" priority="12">
      <formula>M$187=$X$2</formula>
    </cfRule>
  </conditionalFormatting>
  <conditionalFormatting sqref="N197:N220">
    <cfRule type="expression" dxfId="218" priority="11">
      <formula>$T$38&lt;&gt;"-"</formula>
    </cfRule>
  </conditionalFormatting>
  <conditionalFormatting sqref="O197:O220">
    <cfRule type="expression" dxfId="217" priority="10">
      <formula>$T$39&lt;&gt;"-"</formula>
    </cfRule>
  </conditionalFormatting>
  <conditionalFormatting sqref="P197:P220">
    <cfRule type="expression" dxfId="216" priority="9">
      <formula>$T$39&lt;&gt;"-"</formula>
    </cfRule>
  </conditionalFormatting>
  <conditionalFormatting sqref="N224:N247">
    <cfRule type="expression" dxfId="215" priority="8">
      <formula>P$185=$X$2</formula>
    </cfRule>
  </conditionalFormatting>
  <conditionalFormatting sqref="N251:N274">
    <cfRule type="expression" dxfId="214" priority="7">
      <formula>P$185=$X$2</formula>
    </cfRule>
  </conditionalFormatting>
  <conditionalFormatting sqref="R197:R211">
    <cfRule type="expression" dxfId="213" priority="6">
      <formula>$T$39&lt;&gt;"-"</formula>
    </cfRule>
  </conditionalFormatting>
  <conditionalFormatting sqref="R213:R220">
    <cfRule type="expression" dxfId="212" priority="5">
      <formula>$T$39&lt;&gt;"-"</formula>
    </cfRule>
  </conditionalFormatting>
  <conditionalFormatting sqref="R212">
    <cfRule type="expression" dxfId="211" priority="4">
      <formula>$T$39&lt;&gt;"-"</formula>
    </cfRule>
  </conditionalFormatting>
  <conditionalFormatting sqref="E61:E84">
    <cfRule type="expression" dxfId="210" priority="3">
      <formula>$T$38&lt;&gt;"-"</formula>
    </cfRule>
  </conditionalFormatting>
  <conditionalFormatting sqref="F61:F84">
    <cfRule type="expression" dxfId="209" priority="2">
      <formula>$T$38&lt;&gt;"-"</formula>
    </cfRule>
  </conditionalFormatting>
  <conditionalFormatting sqref="H61:H84">
    <cfRule type="expression" dxfId="208" priority="1">
      <formula>$T$38&lt;&gt;"-"</formula>
    </cfRule>
  </conditionalFormatting>
  <dataValidations count="11">
    <dataValidation type="list" allowBlank="1" showInputMessage="1" showErrorMessage="1" sqref="O174:O193 L57">
      <formula1>$X$1:$X$2</formula1>
    </dataValidation>
    <dataValidation type="list" allowBlank="1" showInputMessage="1" showErrorMessage="1" sqref="B251:U274 B197:U220 B224:U247">
      <formula1>$AC$1:$AC$3</formula1>
    </dataValidation>
    <dataValidation type="list" allowBlank="1" showInputMessage="1" showErrorMessage="1" sqref="M174:M193">
      <formula1>$Z$1:$Z$8</formula1>
    </dataValidation>
    <dataValidation type="list" allowBlank="1" showInputMessage="1" showErrorMessage="1" sqref="P174:P193">
      <formula1>$AA$1:$AA$21</formula1>
    </dataValidation>
    <dataValidation type="list" allowBlank="1" showInputMessage="1" showErrorMessage="1" sqref="I174:I193">
      <formula1>$AB$1:$AB$21</formula1>
    </dataValidation>
    <dataValidation type="list" allowBlank="1" showInputMessage="1" showErrorMessage="1" sqref="P38:P57 N38:N57">
      <formula1>$AD$1:$AD$32</formula1>
    </dataValidation>
    <dataValidation type="list" allowBlank="1" showInputMessage="1" showErrorMessage="1" sqref="L38:M56">
      <formula1>$AB$2:$AB$21</formula1>
    </dataValidation>
    <dataValidation type="list" allowBlank="1" showInputMessage="1" showErrorMessage="1" sqref="H38:H57">
      <formula1>$AB$2:$AB$5</formula1>
    </dataValidation>
    <dataValidation type="list" allowBlank="1" showInputMessage="1" showErrorMessage="1" sqref="B61:U84 B115:U138 B88:U111">
      <formula1>$AG$1:$AG$2</formula1>
    </dataValidation>
    <dataValidation type="list" allowBlank="1" showInputMessage="1" showErrorMessage="1" sqref="E336:F336">
      <formula1>$Y$1:$Y$2</formula1>
    </dataValidation>
    <dataValidation type="list" allowBlank="1" showInputMessage="1" showErrorMessage="1" sqref="D7:F30">
      <formula1>$X$11:$X$12</formula1>
    </dataValidation>
  </dataValidations>
  <pageMargins left="0.7" right="0.7" top="0.75" bottom="0.75" header="0.3" footer="0.3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274"/>
  <sheetViews>
    <sheetView showGridLines="0" tabSelected="1" topLeftCell="A291" zoomScaleNormal="100" workbookViewId="0">
      <selection activeCell="D313" sqref="D313"/>
    </sheetView>
  </sheetViews>
  <sheetFormatPr defaultRowHeight="15" x14ac:dyDescent="0.25"/>
  <cols>
    <col min="1" max="1" width="13.5703125" style="194" customWidth="1"/>
    <col min="2" max="21" width="13.7109375" style="194" customWidth="1"/>
    <col min="22" max="22" width="13.85546875" style="194" customWidth="1"/>
    <col min="23" max="57" width="13.85546875" style="194" hidden="1" customWidth="1"/>
    <col min="58" max="88" width="13.85546875" style="194" customWidth="1"/>
    <col min="89" max="16384" width="9.140625" style="194"/>
  </cols>
  <sheetData>
    <row r="1" spans="1:56" ht="24.75" thickTop="1" thickBot="1" x14ac:dyDescent="0.3">
      <c r="A1" s="592" t="s">
        <v>262</v>
      </c>
      <c r="B1" s="593"/>
      <c r="C1" s="593"/>
      <c r="D1" s="593"/>
      <c r="E1" s="593"/>
      <c r="F1" s="593"/>
      <c r="G1" s="593"/>
      <c r="H1" s="593"/>
      <c r="I1" s="593"/>
      <c r="J1" s="593"/>
      <c r="K1" s="593"/>
      <c r="L1" s="593"/>
      <c r="M1" s="593"/>
      <c r="N1" s="593"/>
      <c r="O1" s="593"/>
      <c r="P1" s="593"/>
      <c r="Q1" s="593"/>
      <c r="R1" s="593"/>
      <c r="S1" s="593"/>
      <c r="T1" s="593"/>
      <c r="U1" s="594"/>
      <c r="AU1" s="194" t="s">
        <v>69</v>
      </c>
      <c r="AV1" s="194" t="s">
        <v>112</v>
      </c>
      <c r="AW1" s="194" t="s">
        <v>152</v>
      </c>
      <c r="AX1" s="195">
        <v>0</v>
      </c>
      <c r="AY1" s="194">
        <v>0</v>
      </c>
      <c r="AZ1" s="194" t="s">
        <v>168</v>
      </c>
      <c r="BA1" s="196" t="s">
        <v>248</v>
      </c>
      <c r="BB1" s="197">
        <v>1</v>
      </c>
      <c r="BC1" s="197">
        <v>1</v>
      </c>
      <c r="BD1" s="194" t="s">
        <v>252</v>
      </c>
    </row>
    <row r="2" spans="1:56" ht="16.5" thickTop="1" thickBot="1" x14ac:dyDescent="0.3">
      <c r="A2" s="198"/>
      <c r="B2" s="198"/>
      <c r="C2" s="198"/>
      <c r="D2" s="198"/>
      <c r="E2" s="198"/>
      <c r="F2" s="198"/>
      <c r="G2" s="198"/>
      <c r="H2" s="198"/>
      <c r="I2" s="198"/>
      <c r="J2" s="198"/>
      <c r="AU2" s="194" t="s">
        <v>70</v>
      </c>
      <c r="AV2" s="194" t="s">
        <v>113</v>
      </c>
      <c r="AW2" s="194" t="s">
        <v>153</v>
      </c>
      <c r="AX2" s="195">
        <v>5</v>
      </c>
      <c r="AY2" s="194">
        <v>1</v>
      </c>
      <c r="AZ2" s="194" t="s">
        <v>169</v>
      </c>
      <c r="BA2" s="196" t="s">
        <v>220</v>
      </c>
      <c r="BB2" s="197">
        <v>0.9</v>
      </c>
      <c r="BC2" s="199">
        <v>0.9</v>
      </c>
      <c r="BD2" s="194" t="s">
        <v>170</v>
      </c>
    </row>
    <row r="3" spans="1:56" ht="20.25" thickTop="1" thickBot="1" x14ac:dyDescent="0.3">
      <c r="A3" s="628" t="s">
        <v>263</v>
      </c>
      <c r="B3" s="629"/>
      <c r="C3" s="629"/>
      <c r="D3" s="629"/>
      <c r="E3" s="629"/>
      <c r="F3" s="629"/>
      <c r="G3" s="629"/>
      <c r="H3" s="629"/>
      <c r="I3" s="629"/>
      <c r="J3" s="629"/>
      <c r="K3" s="629"/>
      <c r="L3" s="629"/>
      <c r="M3" s="629"/>
      <c r="N3" s="629"/>
      <c r="O3" s="629"/>
      <c r="P3" s="629"/>
      <c r="Q3" s="629"/>
      <c r="R3" s="629"/>
      <c r="S3" s="629"/>
      <c r="T3" s="629"/>
      <c r="U3" s="630"/>
      <c r="AU3" s="194" t="s">
        <v>166</v>
      </c>
      <c r="AW3" s="194" t="s">
        <v>154</v>
      </c>
      <c r="AX3" s="195">
        <v>10</v>
      </c>
      <c r="AY3" s="194">
        <v>2</v>
      </c>
      <c r="AZ3" s="194" t="s">
        <v>170</v>
      </c>
      <c r="BA3" s="196" t="s">
        <v>221</v>
      </c>
      <c r="BB3" s="197">
        <v>0.9</v>
      </c>
      <c r="BC3" s="199">
        <v>0.9</v>
      </c>
    </row>
    <row r="4" spans="1:56" ht="16.5" thickTop="1" thickBot="1" x14ac:dyDescent="0.3">
      <c r="AW4" s="194" t="s">
        <v>155</v>
      </c>
      <c r="AX4" s="195">
        <v>15</v>
      </c>
      <c r="AY4" s="194">
        <v>3</v>
      </c>
      <c r="BA4" s="196" t="s">
        <v>217</v>
      </c>
      <c r="BB4" s="197">
        <v>0.9</v>
      </c>
      <c r="BC4" s="199">
        <v>0.9</v>
      </c>
    </row>
    <row r="5" spans="1:56" ht="15.75" customHeight="1" thickTop="1" x14ac:dyDescent="0.25">
      <c r="A5" s="631" t="s">
        <v>124</v>
      </c>
      <c r="B5" s="635" t="s">
        <v>125</v>
      </c>
      <c r="C5" s="636"/>
      <c r="D5" s="636"/>
      <c r="E5" s="636"/>
      <c r="F5" s="637"/>
      <c r="G5" s="644" t="s">
        <v>211</v>
      </c>
      <c r="H5" s="645" t="s">
        <v>210</v>
      </c>
      <c r="I5" s="644" t="s">
        <v>212</v>
      </c>
      <c r="J5" s="649" t="s">
        <v>249</v>
      </c>
      <c r="K5" s="616"/>
      <c r="L5" s="615" t="s">
        <v>167</v>
      </c>
      <c r="M5" s="616"/>
      <c r="N5" s="615" t="s">
        <v>213</v>
      </c>
      <c r="O5" s="621"/>
      <c r="P5" s="621"/>
      <c r="Q5" s="604"/>
      <c r="R5" s="622" t="s">
        <v>216</v>
      </c>
      <c r="S5" s="616"/>
      <c r="T5" s="607" t="s">
        <v>250</v>
      </c>
      <c r="U5" s="608"/>
      <c r="AW5" s="194" t="s">
        <v>156</v>
      </c>
      <c r="AX5" s="195">
        <v>20</v>
      </c>
      <c r="AY5" s="194">
        <v>4</v>
      </c>
      <c r="BA5" s="196" t="s">
        <v>223</v>
      </c>
      <c r="BB5" s="197">
        <v>1</v>
      </c>
      <c r="BC5" s="199">
        <v>1</v>
      </c>
    </row>
    <row r="6" spans="1:56" ht="15.75" customHeight="1" x14ac:dyDescent="0.25">
      <c r="A6" s="632"/>
      <c r="B6" s="638"/>
      <c r="C6" s="639"/>
      <c r="D6" s="639"/>
      <c r="E6" s="639"/>
      <c r="F6" s="640"/>
      <c r="G6" s="623"/>
      <c r="H6" s="646"/>
      <c r="I6" s="623"/>
      <c r="J6" s="650"/>
      <c r="K6" s="618"/>
      <c r="L6" s="617"/>
      <c r="M6" s="618"/>
      <c r="N6" s="625" t="s">
        <v>214</v>
      </c>
      <c r="O6" s="626"/>
      <c r="P6" s="626" t="s">
        <v>215</v>
      </c>
      <c r="Q6" s="626"/>
      <c r="R6" s="623"/>
      <c r="S6" s="618"/>
      <c r="T6" s="609"/>
      <c r="U6" s="610"/>
      <c r="AW6" s="194" t="s">
        <v>157</v>
      </c>
      <c r="AX6" s="195">
        <v>25</v>
      </c>
      <c r="AY6" s="194">
        <v>5</v>
      </c>
      <c r="BA6" s="194" t="s">
        <v>222</v>
      </c>
      <c r="BB6" s="197">
        <v>1</v>
      </c>
      <c r="BC6" s="199">
        <v>1</v>
      </c>
    </row>
    <row r="7" spans="1:56" ht="15" customHeight="1" x14ac:dyDescent="0.25">
      <c r="A7" s="633"/>
      <c r="B7" s="638"/>
      <c r="C7" s="639"/>
      <c r="D7" s="639"/>
      <c r="E7" s="639"/>
      <c r="F7" s="640"/>
      <c r="G7" s="623"/>
      <c r="H7" s="647"/>
      <c r="I7" s="623"/>
      <c r="J7" s="650"/>
      <c r="K7" s="618"/>
      <c r="L7" s="617"/>
      <c r="M7" s="618"/>
      <c r="N7" s="606"/>
      <c r="O7" s="609"/>
      <c r="P7" s="609"/>
      <c r="Q7" s="609"/>
      <c r="R7" s="623"/>
      <c r="S7" s="618"/>
      <c r="T7" s="609"/>
      <c r="U7" s="610"/>
      <c r="AW7" s="194" t="s">
        <v>158</v>
      </c>
      <c r="AX7" s="195">
        <v>30</v>
      </c>
      <c r="AY7" s="194">
        <v>6</v>
      </c>
      <c r="BA7" s="196" t="s">
        <v>224</v>
      </c>
      <c r="BB7" s="197">
        <v>0.9</v>
      </c>
      <c r="BC7" s="199">
        <v>0.8</v>
      </c>
    </row>
    <row r="8" spans="1:56" ht="15.75" thickBot="1" x14ac:dyDescent="0.3">
      <c r="A8" s="634"/>
      <c r="B8" s="641"/>
      <c r="C8" s="642"/>
      <c r="D8" s="642"/>
      <c r="E8" s="642"/>
      <c r="F8" s="643"/>
      <c r="G8" s="624"/>
      <c r="H8" s="648"/>
      <c r="I8" s="624"/>
      <c r="J8" s="651"/>
      <c r="K8" s="620"/>
      <c r="L8" s="619"/>
      <c r="M8" s="620"/>
      <c r="N8" s="627"/>
      <c r="O8" s="611"/>
      <c r="P8" s="611"/>
      <c r="Q8" s="611"/>
      <c r="R8" s="624"/>
      <c r="S8" s="620"/>
      <c r="T8" s="611"/>
      <c r="U8" s="612"/>
      <c r="AW8" s="194" t="s">
        <v>159</v>
      </c>
      <c r="AX8" s="195">
        <v>35</v>
      </c>
      <c r="AY8" s="194">
        <v>7</v>
      </c>
      <c r="BA8" s="196" t="s">
        <v>225</v>
      </c>
      <c r="BB8" s="197">
        <v>0.9</v>
      </c>
      <c r="BC8" s="199">
        <v>0.8</v>
      </c>
    </row>
    <row r="9" spans="1:56" x14ac:dyDescent="0.25">
      <c r="A9" s="200" t="s">
        <v>190</v>
      </c>
      <c r="B9" s="331" t="s">
        <v>303</v>
      </c>
      <c r="C9" s="332"/>
      <c r="D9" s="332"/>
      <c r="E9" s="332"/>
      <c r="F9" s="333"/>
      <c r="G9" s="181">
        <v>35</v>
      </c>
      <c r="H9" s="177">
        <v>1</v>
      </c>
      <c r="I9" s="176">
        <v>100</v>
      </c>
      <c r="J9" s="538">
        <f>IF(I9="","-",(ROUND(G9*H9/(I9/100),1)))</f>
        <v>35</v>
      </c>
      <c r="K9" s="539"/>
      <c r="L9" s="332">
        <v>6</v>
      </c>
      <c r="M9" s="336"/>
      <c r="N9" s="495" t="s">
        <v>242</v>
      </c>
      <c r="O9" s="496"/>
      <c r="P9" s="497" t="s">
        <v>242</v>
      </c>
      <c r="Q9" s="496"/>
      <c r="R9" s="331">
        <v>0</v>
      </c>
      <c r="S9" s="336"/>
      <c r="T9" s="613">
        <f t="shared" ref="T9:T28" si="0">IF(J9="-","-",J9*L9*VLOOKUP(N9,$BA$1:$BC$32,2,FALSE)*VLOOKUP(P9,$BA$1:$BC$32,3,FALSE)+R9)</f>
        <v>151.20000000000002</v>
      </c>
      <c r="U9" s="614"/>
      <c r="AX9" s="195">
        <v>40</v>
      </c>
      <c r="AY9" s="194">
        <v>8</v>
      </c>
      <c r="BA9" s="196" t="s">
        <v>226</v>
      </c>
      <c r="BB9" s="197">
        <v>0.9</v>
      </c>
      <c r="BC9" s="199">
        <v>0.8</v>
      </c>
    </row>
    <row r="10" spans="1:56" x14ac:dyDescent="0.25">
      <c r="A10" s="201" t="s">
        <v>191</v>
      </c>
      <c r="B10" s="310" t="s">
        <v>304</v>
      </c>
      <c r="C10" s="311"/>
      <c r="D10" s="311"/>
      <c r="E10" s="311"/>
      <c r="F10" s="312"/>
      <c r="G10" s="182">
        <v>282</v>
      </c>
      <c r="H10" s="173">
        <v>2</v>
      </c>
      <c r="I10" s="172">
        <v>100</v>
      </c>
      <c r="J10" s="536">
        <f t="shared" ref="J10:J28" si="1">IF(I10="","-",(ROUND(G10*H10/(I10/100),1)))</f>
        <v>564</v>
      </c>
      <c r="K10" s="537"/>
      <c r="L10" s="288">
        <v>13</v>
      </c>
      <c r="M10" s="292"/>
      <c r="N10" s="293" t="s">
        <v>242</v>
      </c>
      <c r="O10" s="294"/>
      <c r="P10" s="295" t="s">
        <v>242</v>
      </c>
      <c r="Q10" s="294"/>
      <c r="R10" s="287">
        <v>0</v>
      </c>
      <c r="S10" s="292"/>
      <c r="T10" s="530">
        <f t="shared" si="0"/>
        <v>5279.0400000000009</v>
      </c>
      <c r="U10" s="531"/>
      <c r="AU10" s="202"/>
      <c r="AV10" s="202"/>
      <c r="AW10" s="202"/>
      <c r="AX10" s="195">
        <v>45</v>
      </c>
      <c r="AY10" s="194">
        <v>9</v>
      </c>
      <c r="BA10" s="196" t="s">
        <v>227</v>
      </c>
      <c r="BB10" s="197">
        <v>0.9</v>
      </c>
      <c r="BC10" s="199">
        <v>0.8</v>
      </c>
    </row>
    <row r="11" spans="1:56" x14ac:dyDescent="0.25">
      <c r="A11" s="201" t="s">
        <v>192</v>
      </c>
      <c r="B11" s="310" t="s">
        <v>305</v>
      </c>
      <c r="C11" s="311"/>
      <c r="D11" s="311"/>
      <c r="E11" s="311"/>
      <c r="F11" s="312"/>
      <c r="G11" s="182">
        <v>35</v>
      </c>
      <c r="H11" s="173">
        <v>1</v>
      </c>
      <c r="I11" s="172">
        <v>100</v>
      </c>
      <c r="J11" s="536">
        <f t="shared" si="1"/>
        <v>35</v>
      </c>
      <c r="K11" s="537"/>
      <c r="L11" s="288">
        <v>7</v>
      </c>
      <c r="M11" s="292"/>
      <c r="N11" s="293" t="s">
        <v>306</v>
      </c>
      <c r="O11" s="294"/>
      <c r="P11" s="295" t="s">
        <v>306</v>
      </c>
      <c r="Q11" s="294"/>
      <c r="R11" s="287">
        <v>0</v>
      </c>
      <c r="S11" s="292"/>
      <c r="T11" s="530">
        <f t="shared" si="0"/>
        <v>176.4</v>
      </c>
      <c r="U11" s="531"/>
      <c r="AU11" s="194" t="s">
        <v>260</v>
      </c>
      <c r="AV11" s="198"/>
      <c r="AW11" s="198"/>
      <c r="AX11" s="195">
        <v>50</v>
      </c>
      <c r="AY11" s="194">
        <v>10</v>
      </c>
      <c r="BA11" s="196" t="s">
        <v>228</v>
      </c>
      <c r="BB11" s="197">
        <v>0.9</v>
      </c>
      <c r="BC11" s="199">
        <v>0.8</v>
      </c>
    </row>
    <row r="12" spans="1:56" x14ac:dyDescent="0.25">
      <c r="A12" s="201" t="s">
        <v>193</v>
      </c>
      <c r="B12" s="310" t="s">
        <v>307</v>
      </c>
      <c r="C12" s="311"/>
      <c r="D12" s="311"/>
      <c r="E12" s="311"/>
      <c r="F12" s="312"/>
      <c r="G12" s="182">
        <v>26</v>
      </c>
      <c r="H12" s="173">
        <v>2</v>
      </c>
      <c r="I12" s="172">
        <v>100</v>
      </c>
      <c r="J12" s="536">
        <f t="shared" si="1"/>
        <v>52</v>
      </c>
      <c r="K12" s="537"/>
      <c r="L12" s="288">
        <v>20</v>
      </c>
      <c r="M12" s="292"/>
      <c r="N12" s="293" t="s">
        <v>306</v>
      </c>
      <c r="O12" s="294"/>
      <c r="P12" s="295" t="s">
        <v>306</v>
      </c>
      <c r="Q12" s="294"/>
      <c r="R12" s="287">
        <v>0</v>
      </c>
      <c r="S12" s="292"/>
      <c r="T12" s="530">
        <f t="shared" si="0"/>
        <v>748.80000000000007</v>
      </c>
      <c r="U12" s="531"/>
      <c r="AU12" s="194" t="s">
        <v>261</v>
      </c>
      <c r="AV12" s="198"/>
      <c r="AW12" s="198"/>
      <c r="AX12" s="195">
        <v>55</v>
      </c>
      <c r="AY12" s="194">
        <v>11</v>
      </c>
      <c r="BA12" s="196" t="s">
        <v>229</v>
      </c>
      <c r="BB12" s="197">
        <v>1</v>
      </c>
      <c r="BC12" s="199">
        <v>1</v>
      </c>
    </row>
    <row r="13" spans="1:56" x14ac:dyDescent="0.25">
      <c r="A13" s="201" t="s">
        <v>194</v>
      </c>
      <c r="B13" s="310" t="s">
        <v>307</v>
      </c>
      <c r="C13" s="311"/>
      <c r="D13" s="311"/>
      <c r="E13" s="311"/>
      <c r="F13" s="312"/>
      <c r="G13" s="182">
        <v>26</v>
      </c>
      <c r="H13" s="173">
        <v>2</v>
      </c>
      <c r="I13" s="172">
        <v>100</v>
      </c>
      <c r="J13" s="536">
        <f t="shared" si="1"/>
        <v>52</v>
      </c>
      <c r="K13" s="537"/>
      <c r="L13" s="288">
        <v>1</v>
      </c>
      <c r="M13" s="292"/>
      <c r="N13" s="293" t="s">
        <v>306</v>
      </c>
      <c r="O13" s="294"/>
      <c r="P13" s="295" t="s">
        <v>306</v>
      </c>
      <c r="Q13" s="294"/>
      <c r="R13" s="287">
        <v>0</v>
      </c>
      <c r="S13" s="292"/>
      <c r="T13" s="530">
        <f t="shared" si="0"/>
        <v>37.440000000000005</v>
      </c>
      <c r="U13" s="531"/>
      <c r="AU13" s="198"/>
      <c r="AV13" s="198"/>
      <c r="AW13" s="198"/>
      <c r="AX13" s="195">
        <v>60</v>
      </c>
      <c r="AY13" s="194">
        <v>12</v>
      </c>
      <c r="BA13" s="196" t="s">
        <v>230</v>
      </c>
      <c r="BB13" s="197">
        <v>1</v>
      </c>
      <c r="BC13" s="199">
        <v>1</v>
      </c>
    </row>
    <row r="14" spans="1:56" x14ac:dyDescent="0.25">
      <c r="A14" s="201" t="s">
        <v>195</v>
      </c>
      <c r="B14" s="310" t="s">
        <v>308</v>
      </c>
      <c r="C14" s="311"/>
      <c r="D14" s="311"/>
      <c r="E14" s="311"/>
      <c r="F14" s="312"/>
      <c r="G14" s="182">
        <v>35</v>
      </c>
      <c r="H14" s="173">
        <v>1</v>
      </c>
      <c r="I14" s="172">
        <v>100</v>
      </c>
      <c r="J14" s="536">
        <f t="shared" si="1"/>
        <v>35</v>
      </c>
      <c r="K14" s="537"/>
      <c r="L14" s="288">
        <v>2</v>
      </c>
      <c r="M14" s="292"/>
      <c r="N14" s="293" t="s">
        <v>245</v>
      </c>
      <c r="O14" s="294"/>
      <c r="P14" s="293" t="s">
        <v>245</v>
      </c>
      <c r="Q14" s="294"/>
      <c r="R14" s="287">
        <v>0</v>
      </c>
      <c r="S14" s="292"/>
      <c r="T14" s="530">
        <f t="shared" si="0"/>
        <v>50.4</v>
      </c>
      <c r="U14" s="531"/>
      <c r="AU14" s="198"/>
      <c r="AV14" s="198"/>
      <c r="AW14" s="198"/>
      <c r="AX14" s="195">
        <v>65</v>
      </c>
      <c r="AY14" s="194">
        <v>13</v>
      </c>
      <c r="BA14" s="196" t="s">
        <v>231</v>
      </c>
      <c r="BB14" s="197">
        <v>1</v>
      </c>
      <c r="BC14" s="199">
        <v>1</v>
      </c>
    </row>
    <row r="15" spans="1:56" x14ac:dyDescent="0.25">
      <c r="A15" s="201" t="s">
        <v>196</v>
      </c>
      <c r="B15" s="310" t="s">
        <v>309</v>
      </c>
      <c r="C15" s="311"/>
      <c r="D15" s="311"/>
      <c r="E15" s="311"/>
      <c r="F15" s="312"/>
      <c r="G15" s="182">
        <v>61</v>
      </c>
      <c r="H15" s="266">
        <v>2</v>
      </c>
      <c r="I15" s="265">
        <v>100</v>
      </c>
      <c r="J15" s="536">
        <f t="shared" si="1"/>
        <v>122</v>
      </c>
      <c r="K15" s="537"/>
      <c r="L15" s="288">
        <v>18</v>
      </c>
      <c r="M15" s="292"/>
      <c r="N15" s="293" t="s">
        <v>245</v>
      </c>
      <c r="O15" s="294"/>
      <c r="P15" s="293" t="s">
        <v>245</v>
      </c>
      <c r="Q15" s="294"/>
      <c r="R15" s="287">
        <v>0</v>
      </c>
      <c r="S15" s="292"/>
      <c r="T15" s="530">
        <f t="shared" si="0"/>
        <v>1581.1200000000001</v>
      </c>
      <c r="U15" s="531"/>
      <c r="AU15" s="198"/>
      <c r="AV15" s="198"/>
      <c r="AW15" s="198"/>
      <c r="AX15" s="195">
        <v>70</v>
      </c>
      <c r="AY15" s="194">
        <v>14</v>
      </c>
      <c r="BA15" s="196" t="s">
        <v>218</v>
      </c>
      <c r="BB15" s="197">
        <v>0.8</v>
      </c>
      <c r="BC15" s="199">
        <v>0.8</v>
      </c>
    </row>
    <row r="16" spans="1:56" x14ac:dyDescent="0.25">
      <c r="A16" s="201" t="s">
        <v>197</v>
      </c>
      <c r="B16" s="310" t="s">
        <v>310</v>
      </c>
      <c r="C16" s="311"/>
      <c r="D16" s="311"/>
      <c r="E16" s="311"/>
      <c r="F16" s="312"/>
      <c r="G16" s="182">
        <v>35</v>
      </c>
      <c r="H16" s="266">
        <v>1</v>
      </c>
      <c r="I16" s="265">
        <v>100</v>
      </c>
      <c r="J16" s="536">
        <f t="shared" si="1"/>
        <v>35</v>
      </c>
      <c r="K16" s="537"/>
      <c r="L16" s="288">
        <v>16</v>
      </c>
      <c r="M16" s="292"/>
      <c r="N16" s="293" t="s">
        <v>232</v>
      </c>
      <c r="O16" s="294"/>
      <c r="P16" s="293" t="s">
        <v>311</v>
      </c>
      <c r="Q16" s="294"/>
      <c r="R16" s="287">
        <v>0</v>
      </c>
      <c r="S16" s="292"/>
      <c r="T16" s="530">
        <f t="shared" si="0"/>
        <v>504</v>
      </c>
      <c r="U16" s="531"/>
      <c r="AU16" s="198"/>
      <c r="AV16" s="198"/>
      <c r="AW16" s="198"/>
      <c r="AX16" s="195">
        <v>75</v>
      </c>
      <c r="AY16" s="194">
        <v>15</v>
      </c>
      <c r="BA16" s="196" t="s">
        <v>232</v>
      </c>
      <c r="BB16" s="197">
        <v>0.9</v>
      </c>
      <c r="BC16" s="199">
        <v>1</v>
      </c>
    </row>
    <row r="17" spans="1:55" x14ac:dyDescent="0.25">
      <c r="A17" s="201" t="s">
        <v>198</v>
      </c>
      <c r="B17" s="310" t="s">
        <v>312</v>
      </c>
      <c r="C17" s="311"/>
      <c r="D17" s="311"/>
      <c r="E17" s="311"/>
      <c r="F17" s="312"/>
      <c r="G17" s="182">
        <v>35</v>
      </c>
      <c r="H17" s="266">
        <v>2</v>
      </c>
      <c r="I17" s="265">
        <v>100</v>
      </c>
      <c r="J17" s="536">
        <f t="shared" si="1"/>
        <v>70</v>
      </c>
      <c r="K17" s="537"/>
      <c r="L17" s="288">
        <v>8</v>
      </c>
      <c r="M17" s="292"/>
      <c r="N17" s="293" t="s">
        <v>233</v>
      </c>
      <c r="O17" s="294"/>
      <c r="P17" s="293" t="s">
        <v>233</v>
      </c>
      <c r="Q17" s="294"/>
      <c r="R17" s="287">
        <v>0</v>
      </c>
      <c r="S17" s="292"/>
      <c r="T17" s="530">
        <f t="shared" si="0"/>
        <v>504</v>
      </c>
      <c r="U17" s="531"/>
      <c r="AU17" s="198"/>
      <c r="AV17" s="198"/>
      <c r="AW17" s="198"/>
      <c r="AX17" s="195">
        <v>80</v>
      </c>
      <c r="AY17" s="194">
        <v>16</v>
      </c>
      <c r="BA17" s="196" t="s">
        <v>233</v>
      </c>
      <c r="BB17" s="197">
        <v>0.9</v>
      </c>
      <c r="BC17" s="199">
        <v>1</v>
      </c>
    </row>
    <row r="18" spans="1:55" x14ac:dyDescent="0.25">
      <c r="A18" s="201" t="s">
        <v>199</v>
      </c>
      <c r="B18" s="310" t="s">
        <v>313</v>
      </c>
      <c r="C18" s="311"/>
      <c r="D18" s="311"/>
      <c r="E18" s="311"/>
      <c r="F18" s="312"/>
      <c r="G18" s="182">
        <v>54</v>
      </c>
      <c r="H18" s="266">
        <v>2</v>
      </c>
      <c r="I18" s="265">
        <v>100</v>
      </c>
      <c r="J18" s="536">
        <f t="shared" si="1"/>
        <v>108</v>
      </c>
      <c r="K18" s="537"/>
      <c r="L18" s="288">
        <v>2</v>
      </c>
      <c r="M18" s="292"/>
      <c r="N18" s="293" t="s">
        <v>233</v>
      </c>
      <c r="O18" s="294"/>
      <c r="P18" s="293" t="s">
        <v>233</v>
      </c>
      <c r="Q18" s="294"/>
      <c r="R18" s="287">
        <v>0</v>
      </c>
      <c r="S18" s="292"/>
      <c r="T18" s="530">
        <f t="shared" si="0"/>
        <v>194.4</v>
      </c>
      <c r="U18" s="531"/>
      <c r="AU18" s="198"/>
      <c r="AV18" s="198"/>
      <c r="AW18" s="198"/>
      <c r="AX18" s="195">
        <v>85</v>
      </c>
      <c r="AY18" s="194">
        <v>17</v>
      </c>
      <c r="BA18" s="196" t="s">
        <v>234</v>
      </c>
      <c r="BB18" s="197">
        <v>0.9</v>
      </c>
      <c r="BC18" s="199">
        <v>1</v>
      </c>
    </row>
    <row r="19" spans="1:55" x14ac:dyDescent="0.25">
      <c r="A19" s="201" t="s">
        <v>200</v>
      </c>
      <c r="B19" s="310" t="s">
        <v>314</v>
      </c>
      <c r="C19" s="311"/>
      <c r="D19" s="311"/>
      <c r="E19" s="311"/>
      <c r="F19" s="312"/>
      <c r="G19" s="182">
        <v>35</v>
      </c>
      <c r="H19" s="266">
        <v>1</v>
      </c>
      <c r="I19" s="265">
        <v>100</v>
      </c>
      <c r="J19" s="536">
        <f t="shared" si="1"/>
        <v>35</v>
      </c>
      <c r="K19" s="537"/>
      <c r="L19" s="288">
        <v>8</v>
      </c>
      <c r="M19" s="292"/>
      <c r="N19" s="293" t="s">
        <v>233</v>
      </c>
      <c r="O19" s="294"/>
      <c r="P19" s="293" t="s">
        <v>233</v>
      </c>
      <c r="Q19" s="294"/>
      <c r="R19" s="287">
        <v>0</v>
      </c>
      <c r="S19" s="292"/>
      <c r="T19" s="530">
        <f t="shared" si="0"/>
        <v>252</v>
      </c>
      <c r="U19" s="531"/>
      <c r="AU19" s="198"/>
      <c r="AV19" s="198"/>
      <c r="AW19" s="198"/>
      <c r="AX19" s="195">
        <v>90</v>
      </c>
      <c r="AY19" s="194">
        <v>18</v>
      </c>
      <c r="BA19" s="196" t="s">
        <v>235</v>
      </c>
      <c r="BB19" s="197">
        <v>0.9</v>
      </c>
      <c r="BC19" s="199">
        <v>1</v>
      </c>
    </row>
    <row r="20" spans="1:55" x14ac:dyDescent="0.25">
      <c r="A20" s="201" t="s">
        <v>201</v>
      </c>
      <c r="B20" s="310" t="s">
        <v>315</v>
      </c>
      <c r="C20" s="311"/>
      <c r="D20" s="311"/>
      <c r="E20" s="311"/>
      <c r="F20" s="312"/>
      <c r="G20" s="182">
        <v>26</v>
      </c>
      <c r="H20" s="266">
        <v>2</v>
      </c>
      <c r="I20" s="265">
        <v>100</v>
      </c>
      <c r="J20" s="536">
        <f t="shared" si="1"/>
        <v>52</v>
      </c>
      <c r="K20" s="537"/>
      <c r="L20" s="288">
        <v>5</v>
      </c>
      <c r="M20" s="292"/>
      <c r="N20" s="293" t="s">
        <v>233</v>
      </c>
      <c r="O20" s="294"/>
      <c r="P20" s="293" t="s">
        <v>233</v>
      </c>
      <c r="Q20" s="294"/>
      <c r="R20" s="287">
        <v>0</v>
      </c>
      <c r="S20" s="292"/>
      <c r="T20" s="530">
        <f t="shared" si="0"/>
        <v>234</v>
      </c>
      <c r="U20" s="531"/>
      <c r="AU20" s="198"/>
      <c r="AV20" s="198"/>
      <c r="AW20" s="198"/>
      <c r="AX20" s="195">
        <v>95</v>
      </c>
      <c r="AY20" s="194">
        <v>19</v>
      </c>
      <c r="BA20" s="196" t="s">
        <v>236</v>
      </c>
      <c r="BB20" s="197">
        <v>0.9</v>
      </c>
      <c r="BC20" s="199">
        <v>1</v>
      </c>
    </row>
    <row r="21" spans="1:55" x14ac:dyDescent="0.25">
      <c r="A21" s="201" t="s">
        <v>202</v>
      </c>
      <c r="B21" s="310" t="s">
        <v>316</v>
      </c>
      <c r="C21" s="311"/>
      <c r="D21" s="311"/>
      <c r="E21" s="311"/>
      <c r="F21" s="312"/>
      <c r="G21" s="182">
        <v>58</v>
      </c>
      <c r="H21" s="266">
        <v>1</v>
      </c>
      <c r="I21" s="265">
        <v>100</v>
      </c>
      <c r="J21" s="536">
        <f t="shared" si="1"/>
        <v>58</v>
      </c>
      <c r="K21" s="537"/>
      <c r="L21" s="288">
        <v>12</v>
      </c>
      <c r="M21" s="292"/>
      <c r="N21" s="293" t="s">
        <v>248</v>
      </c>
      <c r="O21" s="294"/>
      <c r="P21" s="293" t="s">
        <v>248</v>
      </c>
      <c r="Q21" s="294"/>
      <c r="R21" s="287">
        <v>0</v>
      </c>
      <c r="S21" s="292"/>
      <c r="T21" s="530">
        <f t="shared" si="0"/>
        <v>696</v>
      </c>
      <c r="U21" s="531"/>
      <c r="AU21" s="198"/>
      <c r="AV21" s="198"/>
      <c r="AW21" s="198"/>
      <c r="AX21" s="195">
        <v>100</v>
      </c>
      <c r="AY21" s="194">
        <v>20</v>
      </c>
      <c r="BA21" s="196" t="s">
        <v>237</v>
      </c>
      <c r="BB21" s="197">
        <v>0.9</v>
      </c>
      <c r="BC21" s="199">
        <v>1</v>
      </c>
    </row>
    <row r="22" spans="1:55" x14ac:dyDescent="0.25">
      <c r="A22" s="201" t="s">
        <v>203</v>
      </c>
      <c r="B22" s="310"/>
      <c r="C22" s="311"/>
      <c r="D22" s="311"/>
      <c r="E22" s="311"/>
      <c r="F22" s="312"/>
      <c r="G22" s="182"/>
      <c r="H22" s="173"/>
      <c r="I22" s="172"/>
      <c r="J22" s="536" t="str">
        <f t="shared" si="1"/>
        <v>-</v>
      </c>
      <c r="K22" s="537"/>
      <c r="L22" s="288"/>
      <c r="M22" s="292"/>
      <c r="N22" s="293"/>
      <c r="O22" s="294"/>
      <c r="P22" s="295"/>
      <c r="Q22" s="294"/>
      <c r="R22" s="287">
        <v>0</v>
      </c>
      <c r="S22" s="292"/>
      <c r="T22" s="530" t="str">
        <f t="shared" si="0"/>
        <v>-</v>
      </c>
      <c r="U22" s="531"/>
      <c r="AU22" s="198"/>
      <c r="AV22" s="198"/>
      <c r="AW22" s="198"/>
      <c r="BA22" s="196" t="s">
        <v>219</v>
      </c>
      <c r="BB22" s="197">
        <v>1</v>
      </c>
      <c r="BC22" s="199">
        <v>1</v>
      </c>
    </row>
    <row r="23" spans="1:55" x14ac:dyDescent="0.25">
      <c r="A23" s="201" t="s">
        <v>204</v>
      </c>
      <c r="B23" s="310"/>
      <c r="C23" s="311"/>
      <c r="D23" s="311"/>
      <c r="E23" s="311"/>
      <c r="F23" s="312"/>
      <c r="G23" s="182"/>
      <c r="H23" s="173"/>
      <c r="I23" s="172"/>
      <c r="J23" s="536" t="str">
        <f t="shared" si="1"/>
        <v>-</v>
      </c>
      <c r="K23" s="537"/>
      <c r="L23" s="288"/>
      <c r="M23" s="292"/>
      <c r="N23" s="293"/>
      <c r="O23" s="294"/>
      <c r="P23" s="295"/>
      <c r="Q23" s="294"/>
      <c r="R23" s="287">
        <v>0</v>
      </c>
      <c r="S23" s="292"/>
      <c r="T23" s="530" t="str">
        <f t="shared" si="0"/>
        <v>-</v>
      </c>
      <c r="U23" s="531"/>
      <c r="BA23" s="196" t="s">
        <v>238</v>
      </c>
      <c r="BB23" s="197">
        <v>1</v>
      </c>
      <c r="BC23" s="199">
        <v>1</v>
      </c>
    </row>
    <row r="24" spans="1:55" x14ac:dyDescent="0.25">
      <c r="A24" s="201" t="s">
        <v>205</v>
      </c>
      <c r="B24" s="310"/>
      <c r="C24" s="311"/>
      <c r="D24" s="311"/>
      <c r="E24" s="311"/>
      <c r="F24" s="312"/>
      <c r="G24" s="182"/>
      <c r="H24" s="173"/>
      <c r="I24" s="172"/>
      <c r="J24" s="536" t="str">
        <f t="shared" si="1"/>
        <v>-</v>
      </c>
      <c r="K24" s="537"/>
      <c r="L24" s="288"/>
      <c r="M24" s="292"/>
      <c r="N24" s="293"/>
      <c r="O24" s="294"/>
      <c r="P24" s="295"/>
      <c r="Q24" s="294"/>
      <c r="R24" s="287">
        <v>0</v>
      </c>
      <c r="S24" s="292"/>
      <c r="T24" s="530" t="str">
        <f t="shared" si="0"/>
        <v>-</v>
      </c>
      <c r="U24" s="531"/>
      <c r="BA24" s="196" t="s">
        <v>239</v>
      </c>
      <c r="BB24" s="197">
        <v>1</v>
      </c>
      <c r="BC24" s="199">
        <v>1</v>
      </c>
    </row>
    <row r="25" spans="1:55" x14ac:dyDescent="0.25">
      <c r="A25" s="201" t="s">
        <v>206</v>
      </c>
      <c r="B25" s="310"/>
      <c r="C25" s="311"/>
      <c r="D25" s="311"/>
      <c r="E25" s="311"/>
      <c r="F25" s="312"/>
      <c r="G25" s="182"/>
      <c r="H25" s="173"/>
      <c r="I25" s="172"/>
      <c r="J25" s="536" t="str">
        <f t="shared" si="1"/>
        <v>-</v>
      </c>
      <c r="K25" s="537"/>
      <c r="L25" s="288"/>
      <c r="M25" s="292"/>
      <c r="N25" s="293"/>
      <c r="O25" s="294"/>
      <c r="P25" s="295"/>
      <c r="Q25" s="294"/>
      <c r="R25" s="287">
        <v>0</v>
      </c>
      <c r="S25" s="292"/>
      <c r="T25" s="530" t="str">
        <f t="shared" si="0"/>
        <v>-</v>
      </c>
      <c r="U25" s="531"/>
      <c r="BA25" s="196" t="s">
        <v>240</v>
      </c>
      <c r="BB25" s="197">
        <v>1</v>
      </c>
      <c r="BC25" s="199">
        <v>1</v>
      </c>
    </row>
    <row r="26" spans="1:55" x14ac:dyDescent="0.25">
      <c r="A26" s="201" t="s">
        <v>207</v>
      </c>
      <c r="B26" s="310"/>
      <c r="C26" s="311"/>
      <c r="D26" s="311"/>
      <c r="E26" s="311"/>
      <c r="F26" s="312"/>
      <c r="G26" s="182"/>
      <c r="H26" s="173"/>
      <c r="I26" s="172"/>
      <c r="J26" s="536" t="str">
        <f t="shared" si="1"/>
        <v>-</v>
      </c>
      <c r="K26" s="537"/>
      <c r="L26" s="288"/>
      <c r="M26" s="292"/>
      <c r="N26" s="293"/>
      <c r="O26" s="294"/>
      <c r="P26" s="295"/>
      <c r="Q26" s="294"/>
      <c r="R26" s="287">
        <v>0</v>
      </c>
      <c r="S26" s="292"/>
      <c r="T26" s="530" t="str">
        <f t="shared" si="0"/>
        <v>-</v>
      </c>
      <c r="U26" s="531"/>
      <c r="BA26" s="196" t="s">
        <v>241</v>
      </c>
      <c r="BB26" s="197">
        <v>0.8</v>
      </c>
      <c r="BC26" s="199">
        <v>0.9</v>
      </c>
    </row>
    <row r="27" spans="1:55" x14ac:dyDescent="0.25">
      <c r="A27" s="201" t="s">
        <v>208</v>
      </c>
      <c r="B27" s="310"/>
      <c r="C27" s="311"/>
      <c r="D27" s="311"/>
      <c r="E27" s="311"/>
      <c r="F27" s="312"/>
      <c r="G27" s="182"/>
      <c r="H27" s="173"/>
      <c r="I27" s="172"/>
      <c r="J27" s="536" t="str">
        <f t="shared" si="1"/>
        <v>-</v>
      </c>
      <c r="K27" s="537"/>
      <c r="L27" s="288"/>
      <c r="M27" s="292"/>
      <c r="N27" s="293"/>
      <c r="O27" s="294"/>
      <c r="P27" s="295"/>
      <c r="Q27" s="294"/>
      <c r="R27" s="287">
        <v>0</v>
      </c>
      <c r="S27" s="292"/>
      <c r="T27" s="530" t="str">
        <f t="shared" si="0"/>
        <v>-</v>
      </c>
      <c r="U27" s="531"/>
      <c r="BA27" s="196" t="s">
        <v>242</v>
      </c>
      <c r="BB27" s="197">
        <v>0.8</v>
      </c>
      <c r="BC27" s="199">
        <v>0.9</v>
      </c>
    </row>
    <row r="28" spans="1:55" ht="15.75" thickBot="1" x14ac:dyDescent="0.3">
      <c r="A28" s="203" t="s">
        <v>209</v>
      </c>
      <c r="B28" s="320"/>
      <c r="C28" s="321"/>
      <c r="D28" s="321"/>
      <c r="E28" s="321"/>
      <c r="F28" s="322"/>
      <c r="G28" s="183"/>
      <c r="H28" s="175"/>
      <c r="I28" s="174"/>
      <c r="J28" s="532" t="str">
        <f t="shared" si="1"/>
        <v>-</v>
      </c>
      <c r="K28" s="533"/>
      <c r="L28" s="328"/>
      <c r="M28" s="329"/>
      <c r="N28" s="325"/>
      <c r="O28" s="326"/>
      <c r="P28" s="327"/>
      <c r="Q28" s="326"/>
      <c r="R28" s="330"/>
      <c r="S28" s="329"/>
      <c r="T28" s="534" t="str">
        <f t="shared" si="0"/>
        <v>-</v>
      </c>
      <c r="U28" s="535"/>
      <c r="BA28" s="196" t="s">
        <v>243</v>
      </c>
      <c r="BB28" s="197">
        <v>0.8</v>
      </c>
      <c r="BC28" s="199">
        <v>0.9</v>
      </c>
    </row>
    <row r="29" spans="1:55" ht="16.5" thickTop="1" thickBot="1" x14ac:dyDescent="0.3">
      <c r="BA29" s="196" t="s">
        <v>244</v>
      </c>
      <c r="BB29" s="197">
        <v>0.8</v>
      </c>
      <c r="BC29" s="199">
        <v>0.9</v>
      </c>
    </row>
    <row r="30" spans="1:55" ht="15.75" thickTop="1" x14ac:dyDescent="0.25">
      <c r="A30" s="514" t="s">
        <v>251</v>
      </c>
      <c r="B30" s="515"/>
      <c r="C30" s="515"/>
      <c r="D30" s="515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O30" s="515"/>
      <c r="P30" s="515"/>
      <c r="Q30" s="515"/>
      <c r="R30" s="515"/>
      <c r="S30" s="515"/>
      <c r="T30" s="515"/>
      <c r="U30" s="516"/>
      <c r="X30" s="514" t="s">
        <v>269</v>
      </c>
      <c r="Y30" s="515"/>
      <c r="Z30" s="515"/>
      <c r="AA30" s="515"/>
      <c r="AB30" s="515"/>
      <c r="AC30" s="515"/>
      <c r="AD30" s="515"/>
      <c r="AE30" s="515"/>
      <c r="AF30" s="515"/>
      <c r="AG30" s="515"/>
      <c r="AH30" s="515"/>
      <c r="AI30" s="515"/>
      <c r="AJ30" s="515"/>
      <c r="AK30" s="515"/>
      <c r="AL30" s="515"/>
      <c r="AM30" s="515"/>
      <c r="AN30" s="515"/>
      <c r="AO30" s="515"/>
      <c r="AP30" s="515"/>
      <c r="AQ30" s="515"/>
      <c r="AR30" s="515"/>
      <c r="AS30" s="517" t="s">
        <v>174</v>
      </c>
      <c r="BA30" s="196" t="s">
        <v>245</v>
      </c>
      <c r="BB30" s="197">
        <v>0.8</v>
      </c>
      <c r="BC30" s="199">
        <v>0.9</v>
      </c>
    </row>
    <row r="31" spans="1:55" ht="15.75" thickBot="1" x14ac:dyDescent="0.3">
      <c r="A31" s="200"/>
      <c r="B31" s="204" t="s">
        <v>190</v>
      </c>
      <c r="C31" s="204" t="s">
        <v>191</v>
      </c>
      <c r="D31" s="204" t="s">
        <v>192</v>
      </c>
      <c r="E31" s="204" t="s">
        <v>193</v>
      </c>
      <c r="F31" s="204" t="s">
        <v>194</v>
      </c>
      <c r="G31" s="204" t="s">
        <v>195</v>
      </c>
      <c r="H31" s="204" t="s">
        <v>196</v>
      </c>
      <c r="I31" s="204" t="s">
        <v>197</v>
      </c>
      <c r="J31" s="204" t="s">
        <v>198</v>
      </c>
      <c r="K31" s="204" t="s">
        <v>199</v>
      </c>
      <c r="L31" s="204" t="s">
        <v>200</v>
      </c>
      <c r="M31" s="204" t="s">
        <v>201</v>
      </c>
      <c r="N31" s="204" t="s">
        <v>202</v>
      </c>
      <c r="O31" s="204" t="s">
        <v>203</v>
      </c>
      <c r="P31" s="204" t="s">
        <v>204</v>
      </c>
      <c r="Q31" s="204" t="s">
        <v>205</v>
      </c>
      <c r="R31" s="204" t="s">
        <v>206</v>
      </c>
      <c r="S31" s="204" t="s">
        <v>207</v>
      </c>
      <c r="T31" s="204" t="s">
        <v>208</v>
      </c>
      <c r="U31" s="205" t="s">
        <v>209</v>
      </c>
      <c r="X31" s="206"/>
      <c r="Y31" s="204" t="s">
        <v>190</v>
      </c>
      <c r="Z31" s="204" t="s">
        <v>191</v>
      </c>
      <c r="AA31" s="204" t="s">
        <v>192</v>
      </c>
      <c r="AB31" s="204" t="s">
        <v>193</v>
      </c>
      <c r="AC31" s="204" t="s">
        <v>194</v>
      </c>
      <c r="AD31" s="204" t="s">
        <v>195</v>
      </c>
      <c r="AE31" s="204" t="s">
        <v>196</v>
      </c>
      <c r="AF31" s="204" t="s">
        <v>197</v>
      </c>
      <c r="AG31" s="204" t="s">
        <v>198</v>
      </c>
      <c r="AH31" s="204" t="s">
        <v>199</v>
      </c>
      <c r="AI31" s="204" t="s">
        <v>200</v>
      </c>
      <c r="AJ31" s="204" t="s">
        <v>201</v>
      </c>
      <c r="AK31" s="204" t="s">
        <v>202</v>
      </c>
      <c r="AL31" s="204" t="s">
        <v>203</v>
      </c>
      <c r="AM31" s="204" t="s">
        <v>204</v>
      </c>
      <c r="AN31" s="204" t="s">
        <v>205</v>
      </c>
      <c r="AO31" s="204" t="s">
        <v>206</v>
      </c>
      <c r="AP31" s="204" t="s">
        <v>207</v>
      </c>
      <c r="AQ31" s="204" t="s">
        <v>208</v>
      </c>
      <c r="AR31" s="205" t="s">
        <v>209</v>
      </c>
      <c r="AS31" s="518"/>
      <c r="BA31" s="196" t="s">
        <v>246</v>
      </c>
      <c r="BB31" s="197">
        <v>0.8</v>
      </c>
      <c r="BC31" s="199">
        <v>0.9</v>
      </c>
    </row>
    <row r="32" spans="1:55" x14ac:dyDescent="0.25">
      <c r="A32" s="207" t="s">
        <v>86</v>
      </c>
      <c r="B32" s="160" t="s">
        <v>170</v>
      </c>
      <c r="C32" s="160" t="s">
        <v>170</v>
      </c>
      <c r="D32" s="160" t="s">
        <v>170</v>
      </c>
      <c r="E32" s="160" t="s">
        <v>170</v>
      </c>
      <c r="F32" s="160" t="s">
        <v>170</v>
      </c>
      <c r="G32" s="160" t="s">
        <v>170</v>
      </c>
      <c r="H32" s="160" t="s">
        <v>170</v>
      </c>
      <c r="I32" s="160" t="s">
        <v>170</v>
      </c>
      <c r="J32" s="160" t="s">
        <v>170</v>
      </c>
      <c r="K32" s="160" t="s">
        <v>170</v>
      </c>
      <c r="L32" s="160" t="s">
        <v>170</v>
      </c>
      <c r="M32" s="160" t="s">
        <v>170</v>
      </c>
      <c r="N32" s="160" t="s">
        <v>252</v>
      </c>
      <c r="O32" s="160"/>
      <c r="P32" s="160"/>
      <c r="Q32" s="160"/>
      <c r="R32" s="160"/>
      <c r="S32" s="160"/>
      <c r="T32" s="160"/>
      <c r="U32" s="161"/>
      <c r="X32" s="209" t="s">
        <v>86</v>
      </c>
      <c r="Y32" s="210">
        <f t="shared" ref="Y32:Y55" si="2">IF(B32=$BD$1,$T$9,IF(B32=$BD$2,0,"-"))</f>
        <v>0</v>
      </c>
      <c r="Z32" s="210">
        <f t="shared" ref="Z32:Z55" si="3">IF(C32=$BD$1,$T$10,IF(C32=$BD$2,0,"-"))</f>
        <v>0</v>
      </c>
      <c r="AA32" s="210">
        <f t="shared" ref="AA32:AA55" si="4">IF(D32=$BD$1,$T$11,IF(D32=$BD$2,0,"-"))</f>
        <v>0</v>
      </c>
      <c r="AB32" s="210">
        <f t="shared" ref="AB32:AB55" si="5">IF(E32=$BD$1,$T$12,IF(E32=$BD$2,0,"-"))</f>
        <v>0</v>
      </c>
      <c r="AC32" s="210">
        <f t="shared" ref="AC32:AC55" si="6">IF(F32=$BD$1,$T$13,IF(F32=$BD$2,0,"-"))</f>
        <v>0</v>
      </c>
      <c r="AD32" s="210">
        <f t="shared" ref="AD32:AD55" si="7">IF(G32=$BD$1,$T$14,IF(G32=$BD$2,0,"-"))</f>
        <v>0</v>
      </c>
      <c r="AE32" s="210">
        <f t="shared" ref="AE32:AE55" si="8">IF(H32=$BD$1,$T$15,IF(H32=$BD$2,0,"-"))</f>
        <v>0</v>
      </c>
      <c r="AF32" s="210">
        <f t="shared" ref="AF32:AF55" si="9">IF(I32=$BD$1,$T$16,IF(I32=$BD$2,0,"-"))</f>
        <v>0</v>
      </c>
      <c r="AG32" s="210">
        <f t="shared" ref="AG32:AG55" si="10">IF(J32=$BD$1,$T$17,IF(J32=$BD$2,0,"-"))</f>
        <v>0</v>
      </c>
      <c r="AH32" s="210">
        <f t="shared" ref="AH32:AH55" si="11">IF(K32=$BD$1,$T$18,IF(K32=$BD$2,0,"-"))</f>
        <v>0</v>
      </c>
      <c r="AI32" s="210">
        <f t="shared" ref="AI32:AI55" si="12">IF(L32=$BD$1,$T$19,IF(L32=$BD$2,0,"-"))</f>
        <v>0</v>
      </c>
      <c r="AJ32" s="210">
        <f t="shared" ref="AJ32:AJ55" si="13">IF(M32=$BD$1,$T$20,IF(M32=$BD$2,0,"-"))</f>
        <v>0</v>
      </c>
      <c r="AK32" s="210">
        <f t="shared" ref="AK32:AK55" si="14">IF(N32=$BD$1,$T$21,IF(N32=$BD$2,0,"-"))</f>
        <v>696</v>
      </c>
      <c r="AL32" s="210" t="str">
        <f t="shared" ref="AL32:AL55" si="15">IF(O32=$BD$1,$T$22,IF(O32=$BD$2,0,"-"))</f>
        <v>-</v>
      </c>
      <c r="AM32" s="210" t="str">
        <f t="shared" ref="AM32:AM55" si="16">IF(P32=$BD$1,$T$23,IF(P32=$BD$2,0,"-"))</f>
        <v>-</v>
      </c>
      <c r="AN32" s="210" t="str">
        <f t="shared" ref="AN32:AN55" si="17">IF(Q32=$BD$1,$T$24,IF(Q32=$BD$2,0,"-"))</f>
        <v>-</v>
      </c>
      <c r="AO32" s="210" t="str">
        <f t="shared" ref="AO32:AO55" si="18">IF(R32=$BD$1,$T$25,IF(R32=$BD$2,0,"-"))</f>
        <v>-</v>
      </c>
      <c r="AP32" s="210" t="str">
        <f t="shared" ref="AP32:AP55" si="19">IF(S32=$BD$1,$T$26,IF(S32=$BD$2,0,"-"))</f>
        <v>-</v>
      </c>
      <c r="AQ32" s="210" t="str">
        <f t="shared" ref="AQ32:AQ55" si="20">IF(T32=$BD$1,$T$27,IF(T32=$BD$2,0,"-"))</f>
        <v>-</v>
      </c>
      <c r="AR32" s="211" t="str">
        <f t="shared" ref="AR32:AR55" si="21">IF(U32=$BD$1,$T$28,IF(U32=$BD$2,0,"-"))</f>
        <v>-</v>
      </c>
      <c r="AS32" s="212">
        <f>SUM(Y32:AR32)</f>
        <v>696</v>
      </c>
      <c r="BA32" s="196" t="s">
        <v>247</v>
      </c>
      <c r="BB32" s="197">
        <v>0.8</v>
      </c>
      <c r="BC32" s="199">
        <v>0.9</v>
      </c>
    </row>
    <row r="33" spans="1:45" x14ac:dyDescent="0.25">
      <c r="A33" s="207" t="s">
        <v>87</v>
      </c>
      <c r="B33" s="160" t="s">
        <v>170</v>
      </c>
      <c r="C33" s="160" t="s">
        <v>170</v>
      </c>
      <c r="D33" s="160" t="s">
        <v>170</v>
      </c>
      <c r="E33" s="160" t="s">
        <v>170</v>
      </c>
      <c r="F33" s="160" t="s">
        <v>170</v>
      </c>
      <c r="G33" s="162" t="s">
        <v>170</v>
      </c>
      <c r="H33" s="162" t="s">
        <v>170</v>
      </c>
      <c r="I33" s="162" t="s">
        <v>170</v>
      </c>
      <c r="J33" s="162" t="s">
        <v>170</v>
      </c>
      <c r="K33" s="162" t="s">
        <v>170</v>
      </c>
      <c r="L33" s="162" t="s">
        <v>170</v>
      </c>
      <c r="M33" s="162" t="s">
        <v>170</v>
      </c>
      <c r="N33" s="160" t="s">
        <v>252</v>
      </c>
      <c r="O33" s="160"/>
      <c r="P33" s="160"/>
      <c r="Q33" s="160"/>
      <c r="R33" s="160"/>
      <c r="S33" s="160"/>
      <c r="T33" s="160"/>
      <c r="U33" s="163"/>
      <c r="X33" s="207" t="s">
        <v>87</v>
      </c>
      <c r="Y33" s="204">
        <f t="shared" si="2"/>
        <v>0</v>
      </c>
      <c r="Z33" s="204">
        <f t="shared" si="3"/>
        <v>0</v>
      </c>
      <c r="AA33" s="204">
        <f t="shared" si="4"/>
        <v>0</v>
      </c>
      <c r="AB33" s="204">
        <f t="shared" si="5"/>
        <v>0</v>
      </c>
      <c r="AC33" s="204">
        <f t="shared" si="6"/>
        <v>0</v>
      </c>
      <c r="AD33" s="204">
        <f t="shared" si="7"/>
        <v>0</v>
      </c>
      <c r="AE33" s="204">
        <f t="shared" si="8"/>
        <v>0</v>
      </c>
      <c r="AF33" s="204">
        <f t="shared" si="9"/>
        <v>0</v>
      </c>
      <c r="AG33" s="204">
        <f t="shared" si="10"/>
        <v>0</v>
      </c>
      <c r="AH33" s="204">
        <f t="shared" si="11"/>
        <v>0</v>
      </c>
      <c r="AI33" s="204">
        <f t="shared" si="12"/>
        <v>0</v>
      </c>
      <c r="AJ33" s="204">
        <f t="shared" si="13"/>
        <v>0</v>
      </c>
      <c r="AK33" s="204">
        <f t="shared" si="14"/>
        <v>696</v>
      </c>
      <c r="AL33" s="204" t="str">
        <f t="shared" si="15"/>
        <v>-</v>
      </c>
      <c r="AM33" s="204" t="str">
        <f t="shared" si="16"/>
        <v>-</v>
      </c>
      <c r="AN33" s="204" t="str">
        <f t="shared" si="17"/>
        <v>-</v>
      </c>
      <c r="AO33" s="204" t="str">
        <f t="shared" si="18"/>
        <v>-</v>
      </c>
      <c r="AP33" s="204" t="str">
        <f t="shared" si="19"/>
        <v>-</v>
      </c>
      <c r="AQ33" s="204" t="str">
        <f t="shared" si="20"/>
        <v>-</v>
      </c>
      <c r="AR33" s="213" t="str">
        <f t="shared" si="21"/>
        <v>-</v>
      </c>
      <c r="AS33" s="214">
        <f t="shared" ref="AS33:AS55" si="22">SUM(Y33:AR33)</f>
        <v>696</v>
      </c>
    </row>
    <row r="34" spans="1:45" x14ac:dyDescent="0.25">
      <c r="A34" s="207" t="s">
        <v>88</v>
      </c>
      <c r="B34" s="160" t="s">
        <v>170</v>
      </c>
      <c r="C34" s="160" t="s">
        <v>170</v>
      </c>
      <c r="D34" s="160" t="s">
        <v>170</v>
      </c>
      <c r="E34" s="160" t="s">
        <v>170</v>
      </c>
      <c r="F34" s="160" t="s">
        <v>170</v>
      </c>
      <c r="G34" s="160" t="s">
        <v>170</v>
      </c>
      <c r="H34" s="160" t="s">
        <v>170</v>
      </c>
      <c r="I34" s="160" t="s">
        <v>170</v>
      </c>
      <c r="J34" s="160" t="s">
        <v>170</v>
      </c>
      <c r="K34" s="160" t="s">
        <v>170</v>
      </c>
      <c r="L34" s="160" t="s">
        <v>170</v>
      </c>
      <c r="M34" s="160" t="s">
        <v>170</v>
      </c>
      <c r="N34" s="160" t="s">
        <v>252</v>
      </c>
      <c r="O34" s="160"/>
      <c r="P34" s="160"/>
      <c r="Q34" s="160"/>
      <c r="R34" s="160"/>
      <c r="S34" s="160"/>
      <c r="T34" s="160"/>
      <c r="U34" s="161"/>
      <c r="X34" s="207" t="s">
        <v>88</v>
      </c>
      <c r="Y34" s="208">
        <f t="shared" si="2"/>
        <v>0</v>
      </c>
      <c r="Z34" s="208">
        <f t="shared" si="3"/>
        <v>0</v>
      </c>
      <c r="AA34" s="208">
        <f t="shared" si="4"/>
        <v>0</v>
      </c>
      <c r="AB34" s="208">
        <f t="shared" si="5"/>
        <v>0</v>
      </c>
      <c r="AC34" s="208">
        <f t="shared" si="6"/>
        <v>0</v>
      </c>
      <c r="AD34" s="208">
        <f t="shared" si="7"/>
        <v>0</v>
      </c>
      <c r="AE34" s="208">
        <f t="shared" si="8"/>
        <v>0</v>
      </c>
      <c r="AF34" s="208">
        <f t="shared" si="9"/>
        <v>0</v>
      </c>
      <c r="AG34" s="208">
        <f t="shared" si="10"/>
        <v>0</v>
      </c>
      <c r="AH34" s="208">
        <f t="shared" si="11"/>
        <v>0</v>
      </c>
      <c r="AI34" s="208">
        <f t="shared" si="12"/>
        <v>0</v>
      </c>
      <c r="AJ34" s="208">
        <f t="shared" si="13"/>
        <v>0</v>
      </c>
      <c r="AK34" s="208">
        <f t="shared" si="14"/>
        <v>696</v>
      </c>
      <c r="AL34" s="208" t="str">
        <f t="shared" si="15"/>
        <v>-</v>
      </c>
      <c r="AM34" s="208" t="str">
        <f t="shared" si="16"/>
        <v>-</v>
      </c>
      <c r="AN34" s="208" t="str">
        <f t="shared" si="17"/>
        <v>-</v>
      </c>
      <c r="AO34" s="208" t="str">
        <f t="shared" si="18"/>
        <v>-</v>
      </c>
      <c r="AP34" s="208" t="str">
        <f t="shared" si="19"/>
        <v>-</v>
      </c>
      <c r="AQ34" s="208" t="str">
        <f t="shared" si="20"/>
        <v>-</v>
      </c>
      <c r="AR34" s="215" t="str">
        <f t="shared" si="21"/>
        <v>-</v>
      </c>
      <c r="AS34" s="214">
        <f t="shared" si="22"/>
        <v>696</v>
      </c>
    </row>
    <row r="35" spans="1:45" x14ac:dyDescent="0.25">
      <c r="A35" s="207" t="s">
        <v>89</v>
      </c>
      <c r="B35" s="160" t="s">
        <v>170</v>
      </c>
      <c r="C35" s="160" t="s">
        <v>170</v>
      </c>
      <c r="D35" s="160" t="s">
        <v>170</v>
      </c>
      <c r="E35" s="160" t="s">
        <v>170</v>
      </c>
      <c r="F35" s="160" t="s">
        <v>170</v>
      </c>
      <c r="G35" s="160" t="s">
        <v>170</v>
      </c>
      <c r="H35" s="160" t="s">
        <v>170</v>
      </c>
      <c r="I35" s="160" t="s">
        <v>170</v>
      </c>
      <c r="J35" s="160" t="s">
        <v>170</v>
      </c>
      <c r="K35" s="160" t="s">
        <v>170</v>
      </c>
      <c r="L35" s="160" t="s">
        <v>170</v>
      </c>
      <c r="M35" s="160" t="s">
        <v>170</v>
      </c>
      <c r="N35" s="160" t="s">
        <v>252</v>
      </c>
      <c r="O35" s="160"/>
      <c r="P35" s="160"/>
      <c r="Q35" s="160"/>
      <c r="R35" s="160"/>
      <c r="S35" s="160"/>
      <c r="T35" s="160"/>
      <c r="U35" s="161"/>
      <c r="X35" s="207" t="s">
        <v>89</v>
      </c>
      <c r="Y35" s="208">
        <f t="shared" si="2"/>
        <v>0</v>
      </c>
      <c r="Z35" s="208">
        <f t="shared" si="3"/>
        <v>0</v>
      </c>
      <c r="AA35" s="208">
        <f t="shared" si="4"/>
        <v>0</v>
      </c>
      <c r="AB35" s="208">
        <f t="shared" si="5"/>
        <v>0</v>
      </c>
      <c r="AC35" s="208">
        <f t="shared" si="6"/>
        <v>0</v>
      </c>
      <c r="AD35" s="208">
        <f t="shared" si="7"/>
        <v>0</v>
      </c>
      <c r="AE35" s="208">
        <f t="shared" si="8"/>
        <v>0</v>
      </c>
      <c r="AF35" s="208">
        <f t="shared" si="9"/>
        <v>0</v>
      </c>
      <c r="AG35" s="208">
        <f t="shared" si="10"/>
        <v>0</v>
      </c>
      <c r="AH35" s="208">
        <f t="shared" si="11"/>
        <v>0</v>
      </c>
      <c r="AI35" s="208">
        <f t="shared" si="12"/>
        <v>0</v>
      </c>
      <c r="AJ35" s="208">
        <f t="shared" si="13"/>
        <v>0</v>
      </c>
      <c r="AK35" s="208">
        <f t="shared" si="14"/>
        <v>696</v>
      </c>
      <c r="AL35" s="208" t="str">
        <f t="shared" si="15"/>
        <v>-</v>
      </c>
      <c r="AM35" s="208" t="str">
        <f t="shared" si="16"/>
        <v>-</v>
      </c>
      <c r="AN35" s="208" t="str">
        <f t="shared" si="17"/>
        <v>-</v>
      </c>
      <c r="AO35" s="208" t="str">
        <f t="shared" si="18"/>
        <v>-</v>
      </c>
      <c r="AP35" s="208" t="str">
        <f t="shared" si="19"/>
        <v>-</v>
      </c>
      <c r="AQ35" s="208" t="str">
        <f t="shared" si="20"/>
        <v>-</v>
      </c>
      <c r="AR35" s="215" t="str">
        <f t="shared" si="21"/>
        <v>-</v>
      </c>
      <c r="AS35" s="214">
        <f t="shared" si="22"/>
        <v>696</v>
      </c>
    </row>
    <row r="36" spans="1:45" x14ac:dyDescent="0.25">
      <c r="A36" s="207" t="s">
        <v>90</v>
      </c>
      <c r="B36" s="160" t="s">
        <v>170</v>
      </c>
      <c r="C36" s="160" t="s">
        <v>170</v>
      </c>
      <c r="D36" s="160" t="s">
        <v>170</v>
      </c>
      <c r="E36" s="160" t="s">
        <v>170</v>
      </c>
      <c r="F36" s="160" t="s">
        <v>170</v>
      </c>
      <c r="G36" s="160" t="s">
        <v>170</v>
      </c>
      <c r="H36" s="160" t="s">
        <v>170</v>
      </c>
      <c r="I36" s="160" t="s">
        <v>170</v>
      </c>
      <c r="J36" s="160" t="s">
        <v>170</v>
      </c>
      <c r="K36" s="160" t="s">
        <v>170</v>
      </c>
      <c r="L36" s="160" t="s">
        <v>170</v>
      </c>
      <c r="M36" s="160" t="s">
        <v>170</v>
      </c>
      <c r="N36" s="160" t="s">
        <v>252</v>
      </c>
      <c r="O36" s="160"/>
      <c r="P36" s="160"/>
      <c r="Q36" s="160"/>
      <c r="R36" s="160"/>
      <c r="S36" s="160"/>
      <c r="T36" s="160"/>
      <c r="U36" s="161"/>
      <c r="X36" s="207" t="s">
        <v>90</v>
      </c>
      <c r="Y36" s="208">
        <f t="shared" si="2"/>
        <v>0</v>
      </c>
      <c r="Z36" s="208">
        <f t="shared" si="3"/>
        <v>0</v>
      </c>
      <c r="AA36" s="208">
        <f t="shared" si="4"/>
        <v>0</v>
      </c>
      <c r="AB36" s="208">
        <f t="shared" si="5"/>
        <v>0</v>
      </c>
      <c r="AC36" s="208">
        <f t="shared" si="6"/>
        <v>0</v>
      </c>
      <c r="AD36" s="208">
        <f t="shared" si="7"/>
        <v>0</v>
      </c>
      <c r="AE36" s="208">
        <f t="shared" si="8"/>
        <v>0</v>
      </c>
      <c r="AF36" s="208">
        <f t="shared" si="9"/>
        <v>0</v>
      </c>
      <c r="AG36" s="208">
        <f t="shared" si="10"/>
        <v>0</v>
      </c>
      <c r="AH36" s="208">
        <f t="shared" si="11"/>
        <v>0</v>
      </c>
      <c r="AI36" s="208">
        <f t="shared" si="12"/>
        <v>0</v>
      </c>
      <c r="AJ36" s="208">
        <f t="shared" si="13"/>
        <v>0</v>
      </c>
      <c r="AK36" s="208">
        <f t="shared" si="14"/>
        <v>696</v>
      </c>
      <c r="AL36" s="208" t="str">
        <f t="shared" si="15"/>
        <v>-</v>
      </c>
      <c r="AM36" s="208" t="str">
        <f t="shared" si="16"/>
        <v>-</v>
      </c>
      <c r="AN36" s="208" t="str">
        <f t="shared" si="17"/>
        <v>-</v>
      </c>
      <c r="AO36" s="208" t="str">
        <f t="shared" si="18"/>
        <v>-</v>
      </c>
      <c r="AP36" s="208" t="str">
        <f t="shared" si="19"/>
        <v>-</v>
      </c>
      <c r="AQ36" s="208" t="str">
        <f t="shared" si="20"/>
        <v>-</v>
      </c>
      <c r="AR36" s="215" t="str">
        <f t="shared" si="21"/>
        <v>-</v>
      </c>
      <c r="AS36" s="214">
        <f t="shared" si="22"/>
        <v>696</v>
      </c>
    </row>
    <row r="37" spans="1:45" x14ac:dyDescent="0.25">
      <c r="A37" s="207" t="s">
        <v>91</v>
      </c>
      <c r="B37" s="160" t="s">
        <v>170</v>
      </c>
      <c r="C37" s="160" t="s">
        <v>170</v>
      </c>
      <c r="D37" s="160" t="s">
        <v>170</v>
      </c>
      <c r="E37" s="160" t="s">
        <v>170</v>
      </c>
      <c r="F37" s="160" t="s">
        <v>170</v>
      </c>
      <c r="G37" s="160" t="s">
        <v>170</v>
      </c>
      <c r="H37" s="160" t="s">
        <v>170</v>
      </c>
      <c r="I37" s="160" t="s">
        <v>170</v>
      </c>
      <c r="J37" s="160" t="s">
        <v>170</v>
      </c>
      <c r="K37" s="160" t="s">
        <v>170</v>
      </c>
      <c r="L37" s="160" t="s">
        <v>170</v>
      </c>
      <c r="M37" s="160" t="s">
        <v>170</v>
      </c>
      <c r="N37" s="160" t="s">
        <v>252</v>
      </c>
      <c r="O37" s="160"/>
      <c r="P37" s="160"/>
      <c r="Q37" s="160"/>
      <c r="R37" s="160"/>
      <c r="S37" s="160"/>
      <c r="T37" s="160"/>
      <c r="U37" s="161"/>
      <c r="X37" s="207" t="s">
        <v>91</v>
      </c>
      <c r="Y37" s="208">
        <f t="shared" si="2"/>
        <v>0</v>
      </c>
      <c r="Z37" s="208">
        <f t="shared" si="3"/>
        <v>0</v>
      </c>
      <c r="AA37" s="208">
        <f t="shared" si="4"/>
        <v>0</v>
      </c>
      <c r="AB37" s="208">
        <f t="shared" si="5"/>
        <v>0</v>
      </c>
      <c r="AC37" s="208">
        <f t="shared" si="6"/>
        <v>0</v>
      </c>
      <c r="AD37" s="208">
        <f t="shared" si="7"/>
        <v>0</v>
      </c>
      <c r="AE37" s="208">
        <f t="shared" si="8"/>
        <v>0</v>
      </c>
      <c r="AF37" s="208">
        <f t="shared" si="9"/>
        <v>0</v>
      </c>
      <c r="AG37" s="208">
        <f t="shared" si="10"/>
        <v>0</v>
      </c>
      <c r="AH37" s="208">
        <f t="shared" si="11"/>
        <v>0</v>
      </c>
      <c r="AI37" s="208">
        <f t="shared" si="12"/>
        <v>0</v>
      </c>
      <c r="AJ37" s="208">
        <f t="shared" si="13"/>
        <v>0</v>
      </c>
      <c r="AK37" s="208">
        <f t="shared" si="14"/>
        <v>696</v>
      </c>
      <c r="AL37" s="208" t="str">
        <f t="shared" si="15"/>
        <v>-</v>
      </c>
      <c r="AM37" s="208" t="str">
        <f t="shared" si="16"/>
        <v>-</v>
      </c>
      <c r="AN37" s="208" t="str">
        <f t="shared" si="17"/>
        <v>-</v>
      </c>
      <c r="AO37" s="208" t="str">
        <f t="shared" si="18"/>
        <v>-</v>
      </c>
      <c r="AP37" s="208" t="str">
        <f t="shared" si="19"/>
        <v>-</v>
      </c>
      <c r="AQ37" s="208" t="str">
        <f t="shared" si="20"/>
        <v>-</v>
      </c>
      <c r="AR37" s="215" t="str">
        <f t="shared" si="21"/>
        <v>-</v>
      </c>
      <c r="AS37" s="214">
        <f t="shared" si="22"/>
        <v>696</v>
      </c>
    </row>
    <row r="38" spans="1:45" x14ac:dyDescent="0.25">
      <c r="A38" s="207" t="s">
        <v>92</v>
      </c>
      <c r="B38" s="160" t="s">
        <v>170</v>
      </c>
      <c r="C38" s="160" t="s">
        <v>170</v>
      </c>
      <c r="D38" s="160" t="s">
        <v>170</v>
      </c>
      <c r="E38" s="160" t="s">
        <v>170</v>
      </c>
      <c r="F38" s="160" t="s">
        <v>170</v>
      </c>
      <c r="G38" s="160" t="s">
        <v>170</v>
      </c>
      <c r="H38" s="160" t="s">
        <v>170</v>
      </c>
      <c r="I38" s="160" t="s">
        <v>170</v>
      </c>
      <c r="J38" s="160" t="s">
        <v>170</v>
      </c>
      <c r="K38" s="160" t="s">
        <v>170</v>
      </c>
      <c r="L38" s="160" t="s">
        <v>170</v>
      </c>
      <c r="M38" s="160" t="s">
        <v>170</v>
      </c>
      <c r="N38" s="160" t="s">
        <v>252</v>
      </c>
      <c r="O38" s="160"/>
      <c r="P38" s="160"/>
      <c r="Q38" s="160"/>
      <c r="R38" s="160"/>
      <c r="S38" s="160"/>
      <c r="T38" s="160"/>
      <c r="U38" s="161"/>
      <c r="X38" s="207" t="s">
        <v>92</v>
      </c>
      <c r="Y38" s="208">
        <f t="shared" si="2"/>
        <v>0</v>
      </c>
      <c r="Z38" s="208">
        <f t="shared" si="3"/>
        <v>0</v>
      </c>
      <c r="AA38" s="208">
        <f t="shared" si="4"/>
        <v>0</v>
      </c>
      <c r="AB38" s="208">
        <f t="shared" si="5"/>
        <v>0</v>
      </c>
      <c r="AC38" s="208">
        <f t="shared" si="6"/>
        <v>0</v>
      </c>
      <c r="AD38" s="208">
        <f t="shared" si="7"/>
        <v>0</v>
      </c>
      <c r="AE38" s="208">
        <f t="shared" si="8"/>
        <v>0</v>
      </c>
      <c r="AF38" s="208">
        <f t="shared" si="9"/>
        <v>0</v>
      </c>
      <c r="AG38" s="208">
        <f t="shared" si="10"/>
        <v>0</v>
      </c>
      <c r="AH38" s="208">
        <f t="shared" si="11"/>
        <v>0</v>
      </c>
      <c r="AI38" s="208">
        <f t="shared" si="12"/>
        <v>0</v>
      </c>
      <c r="AJ38" s="208">
        <f t="shared" si="13"/>
        <v>0</v>
      </c>
      <c r="AK38" s="208">
        <f t="shared" si="14"/>
        <v>696</v>
      </c>
      <c r="AL38" s="208" t="str">
        <f t="shared" si="15"/>
        <v>-</v>
      </c>
      <c r="AM38" s="208" t="str">
        <f t="shared" si="16"/>
        <v>-</v>
      </c>
      <c r="AN38" s="208" t="str">
        <f t="shared" si="17"/>
        <v>-</v>
      </c>
      <c r="AO38" s="208" t="str">
        <f t="shared" si="18"/>
        <v>-</v>
      </c>
      <c r="AP38" s="208" t="str">
        <f t="shared" si="19"/>
        <v>-</v>
      </c>
      <c r="AQ38" s="208" t="str">
        <f t="shared" si="20"/>
        <v>-</v>
      </c>
      <c r="AR38" s="215" t="str">
        <f t="shared" si="21"/>
        <v>-</v>
      </c>
      <c r="AS38" s="214">
        <f t="shared" si="22"/>
        <v>696</v>
      </c>
    </row>
    <row r="39" spans="1:45" x14ac:dyDescent="0.25">
      <c r="A39" s="207" t="s">
        <v>93</v>
      </c>
      <c r="B39" s="160" t="s">
        <v>170</v>
      </c>
      <c r="C39" s="160" t="s">
        <v>170</v>
      </c>
      <c r="D39" s="160" t="s">
        <v>170</v>
      </c>
      <c r="E39" s="160" t="s">
        <v>170</v>
      </c>
      <c r="F39" s="160" t="s">
        <v>170</v>
      </c>
      <c r="G39" s="160" t="s">
        <v>170</v>
      </c>
      <c r="H39" s="160" t="s">
        <v>170</v>
      </c>
      <c r="I39" s="160" t="s">
        <v>170</v>
      </c>
      <c r="J39" s="160" t="s">
        <v>170</v>
      </c>
      <c r="K39" s="160" t="s">
        <v>170</v>
      </c>
      <c r="L39" s="160" t="s">
        <v>170</v>
      </c>
      <c r="M39" s="160" t="s">
        <v>170</v>
      </c>
      <c r="N39" s="160" t="s">
        <v>252</v>
      </c>
      <c r="O39" s="160"/>
      <c r="P39" s="160"/>
      <c r="Q39" s="160"/>
      <c r="R39" s="160"/>
      <c r="S39" s="160"/>
      <c r="T39" s="160"/>
      <c r="U39" s="161"/>
      <c r="X39" s="207" t="s">
        <v>93</v>
      </c>
      <c r="Y39" s="208">
        <f t="shared" si="2"/>
        <v>0</v>
      </c>
      <c r="Z39" s="208">
        <f t="shared" si="3"/>
        <v>0</v>
      </c>
      <c r="AA39" s="208">
        <f t="shared" si="4"/>
        <v>0</v>
      </c>
      <c r="AB39" s="208">
        <f t="shared" si="5"/>
        <v>0</v>
      </c>
      <c r="AC39" s="208">
        <f t="shared" si="6"/>
        <v>0</v>
      </c>
      <c r="AD39" s="208">
        <f t="shared" si="7"/>
        <v>0</v>
      </c>
      <c r="AE39" s="208">
        <f t="shared" si="8"/>
        <v>0</v>
      </c>
      <c r="AF39" s="208">
        <f t="shared" si="9"/>
        <v>0</v>
      </c>
      <c r="AG39" s="208">
        <f t="shared" si="10"/>
        <v>0</v>
      </c>
      <c r="AH39" s="208">
        <f t="shared" si="11"/>
        <v>0</v>
      </c>
      <c r="AI39" s="208">
        <f t="shared" si="12"/>
        <v>0</v>
      </c>
      <c r="AJ39" s="208">
        <f t="shared" si="13"/>
        <v>0</v>
      </c>
      <c r="AK39" s="208">
        <f t="shared" si="14"/>
        <v>696</v>
      </c>
      <c r="AL39" s="208" t="str">
        <f t="shared" si="15"/>
        <v>-</v>
      </c>
      <c r="AM39" s="208" t="str">
        <f t="shared" si="16"/>
        <v>-</v>
      </c>
      <c r="AN39" s="208" t="str">
        <f t="shared" si="17"/>
        <v>-</v>
      </c>
      <c r="AO39" s="208" t="str">
        <f t="shared" si="18"/>
        <v>-</v>
      </c>
      <c r="AP39" s="208" t="str">
        <f t="shared" si="19"/>
        <v>-</v>
      </c>
      <c r="AQ39" s="208" t="str">
        <f t="shared" si="20"/>
        <v>-</v>
      </c>
      <c r="AR39" s="215" t="str">
        <f t="shared" si="21"/>
        <v>-</v>
      </c>
      <c r="AS39" s="214">
        <f t="shared" si="22"/>
        <v>696</v>
      </c>
    </row>
    <row r="40" spans="1:45" x14ac:dyDescent="0.25">
      <c r="A40" s="207" t="s">
        <v>94</v>
      </c>
      <c r="B40" s="160" t="s">
        <v>170</v>
      </c>
      <c r="C40" s="160" t="s">
        <v>170</v>
      </c>
      <c r="D40" s="160" t="s">
        <v>170</v>
      </c>
      <c r="E40" s="160" t="s">
        <v>170</v>
      </c>
      <c r="F40" s="160" t="s">
        <v>170</v>
      </c>
      <c r="G40" s="160" t="s">
        <v>170</v>
      </c>
      <c r="H40" s="160" t="s">
        <v>170</v>
      </c>
      <c r="I40" s="160" t="s">
        <v>170</v>
      </c>
      <c r="J40" s="160" t="s">
        <v>170</v>
      </c>
      <c r="K40" s="160" t="s">
        <v>170</v>
      </c>
      <c r="L40" s="160" t="s">
        <v>170</v>
      </c>
      <c r="M40" s="160" t="s">
        <v>170</v>
      </c>
      <c r="N40" s="160" t="s">
        <v>252</v>
      </c>
      <c r="O40" s="160"/>
      <c r="P40" s="160"/>
      <c r="Q40" s="160"/>
      <c r="R40" s="160"/>
      <c r="S40" s="160"/>
      <c r="T40" s="160"/>
      <c r="U40" s="161"/>
      <c r="X40" s="207" t="s">
        <v>94</v>
      </c>
      <c r="Y40" s="208">
        <f t="shared" si="2"/>
        <v>0</v>
      </c>
      <c r="Z40" s="208">
        <f t="shared" si="3"/>
        <v>0</v>
      </c>
      <c r="AA40" s="208">
        <f t="shared" si="4"/>
        <v>0</v>
      </c>
      <c r="AB40" s="208">
        <f t="shared" si="5"/>
        <v>0</v>
      </c>
      <c r="AC40" s="208">
        <f t="shared" si="6"/>
        <v>0</v>
      </c>
      <c r="AD40" s="208">
        <f t="shared" si="7"/>
        <v>0</v>
      </c>
      <c r="AE40" s="208">
        <f t="shared" si="8"/>
        <v>0</v>
      </c>
      <c r="AF40" s="208">
        <f t="shared" si="9"/>
        <v>0</v>
      </c>
      <c r="AG40" s="208">
        <f t="shared" si="10"/>
        <v>0</v>
      </c>
      <c r="AH40" s="208">
        <f t="shared" si="11"/>
        <v>0</v>
      </c>
      <c r="AI40" s="208">
        <f t="shared" si="12"/>
        <v>0</v>
      </c>
      <c r="AJ40" s="208">
        <f t="shared" si="13"/>
        <v>0</v>
      </c>
      <c r="AK40" s="208">
        <f t="shared" si="14"/>
        <v>696</v>
      </c>
      <c r="AL40" s="208" t="str">
        <f t="shared" si="15"/>
        <v>-</v>
      </c>
      <c r="AM40" s="208" t="str">
        <f t="shared" si="16"/>
        <v>-</v>
      </c>
      <c r="AN40" s="208" t="str">
        <f t="shared" si="17"/>
        <v>-</v>
      </c>
      <c r="AO40" s="208" t="str">
        <f t="shared" si="18"/>
        <v>-</v>
      </c>
      <c r="AP40" s="208" t="str">
        <f t="shared" si="19"/>
        <v>-</v>
      </c>
      <c r="AQ40" s="208" t="str">
        <f t="shared" si="20"/>
        <v>-</v>
      </c>
      <c r="AR40" s="215" t="str">
        <f t="shared" si="21"/>
        <v>-</v>
      </c>
      <c r="AS40" s="214">
        <f t="shared" si="22"/>
        <v>696</v>
      </c>
    </row>
    <row r="41" spans="1:45" x14ac:dyDescent="0.25">
      <c r="A41" s="207" t="s">
        <v>95</v>
      </c>
      <c r="B41" s="160" t="s">
        <v>170</v>
      </c>
      <c r="C41" s="160" t="s">
        <v>170</v>
      </c>
      <c r="D41" s="160" t="s">
        <v>252</v>
      </c>
      <c r="E41" s="160" t="s">
        <v>170</v>
      </c>
      <c r="F41" s="160" t="s">
        <v>170</v>
      </c>
      <c r="G41" s="160" t="s">
        <v>170</v>
      </c>
      <c r="H41" s="160" t="s">
        <v>170</v>
      </c>
      <c r="I41" s="160" t="s">
        <v>170</v>
      </c>
      <c r="J41" s="160" t="s">
        <v>170</v>
      </c>
      <c r="K41" s="160" t="s">
        <v>170</v>
      </c>
      <c r="L41" s="160" t="s">
        <v>170</v>
      </c>
      <c r="M41" s="160" t="s">
        <v>170</v>
      </c>
      <c r="N41" s="160" t="s">
        <v>252</v>
      </c>
      <c r="O41" s="160"/>
      <c r="P41" s="160"/>
      <c r="Q41" s="160"/>
      <c r="R41" s="160"/>
      <c r="S41" s="160"/>
      <c r="T41" s="160"/>
      <c r="U41" s="161"/>
      <c r="X41" s="207" t="s">
        <v>95</v>
      </c>
      <c r="Y41" s="208">
        <f t="shared" si="2"/>
        <v>0</v>
      </c>
      <c r="Z41" s="208">
        <f t="shared" si="3"/>
        <v>0</v>
      </c>
      <c r="AA41" s="208">
        <f t="shared" si="4"/>
        <v>176.4</v>
      </c>
      <c r="AB41" s="208">
        <f t="shared" si="5"/>
        <v>0</v>
      </c>
      <c r="AC41" s="208">
        <f t="shared" si="6"/>
        <v>0</v>
      </c>
      <c r="AD41" s="208">
        <f t="shared" si="7"/>
        <v>0</v>
      </c>
      <c r="AE41" s="208">
        <f t="shared" si="8"/>
        <v>0</v>
      </c>
      <c r="AF41" s="208">
        <f t="shared" si="9"/>
        <v>0</v>
      </c>
      <c r="AG41" s="208">
        <f t="shared" si="10"/>
        <v>0</v>
      </c>
      <c r="AH41" s="208">
        <f t="shared" si="11"/>
        <v>0</v>
      </c>
      <c r="AI41" s="208">
        <f t="shared" si="12"/>
        <v>0</v>
      </c>
      <c r="AJ41" s="208">
        <f t="shared" si="13"/>
        <v>0</v>
      </c>
      <c r="AK41" s="208">
        <f t="shared" si="14"/>
        <v>696</v>
      </c>
      <c r="AL41" s="208" t="str">
        <f t="shared" si="15"/>
        <v>-</v>
      </c>
      <c r="AM41" s="208" t="str">
        <f t="shared" si="16"/>
        <v>-</v>
      </c>
      <c r="AN41" s="208" t="str">
        <f t="shared" si="17"/>
        <v>-</v>
      </c>
      <c r="AO41" s="208" t="str">
        <f t="shared" si="18"/>
        <v>-</v>
      </c>
      <c r="AP41" s="208" t="str">
        <f t="shared" si="19"/>
        <v>-</v>
      </c>
      <c r="AQ41" s="208" t="str">
        <f t="shared" si="20"/>
        <v>-</v>
      </c>
      <c r="AR41" s="215" t="str">
        <f t="shared" si="21"/>
        <v>-</v>
      </c>
      <c r="AS41" s="214">
        <f t="shared" si="22"/>
        <v>872.4</v>
      </c>
    </row>
    <row r="42" spans="1:45" x14ac:dyDescent="0.25">
      <c r="A42" s="207" t="s">
        <v>96</v>
      </c>
      <c r="B42" s="160" t="s">
        <v>170</v>
      </c>
      <c r="C42" s="160" t="s">
        <v>252</v>
      </c>
      <c r="D42" s="160" t="s">
        <v>252</v>
      </c>
      <c r="E42" s="160" t="s">
        <v>170</v>
      </c>
      <c r="F42" s="160" t="s">
        <v>170</v>
      </c>
      <c r="G42" s="160" t="s">
        <v>252</v>
      </c>
      <c r="H42" s="160" t="s">
        <v>252</v>
      </c>
      <c r="I42" s="160" t="s">
        <v>252</v>
      </c>
      <c r="J42" s="160" t="s">
        <v>170</v>
      </c>
      <c r="K42" s="160" t="s">
        <v>170</v>
      </c>
      <c r="L42" s="160" t="s">
        <v>170</v>
      </c>
      <c r="M42" s="160" t="s">
        <v>170</v>
      </c>
      <c r="N42" s="160" t="s">
        <v>252</v>
      </c>
      <c r="O42" s="160"/>
      <c r="P42" s="160"/>
      <c r="Q42" s="160"/>
      <c r="R42" s="160"/>
      <c r="S42" s="160"/>
      <c r="T42" s="160"/>
      <c r="U42" s="161"/>
      <c r="X42" s="207" t="s">
        <v>96</v>
      </c>
      <c r="Y42" s="208">
        <f t="shared" si="2"/>
        <v>0</v>
      </c>
      <c r="Z42" s="208">
        <f t="shared" si="3"/>
        <v>5279.0400000000009</v>
      </c>
      <c r="AA42" s="208">
        <f t="shared" si="4"/>
        <v>176.4</v>
      </c>
      <c r="AB42" s="208">
        <f t="shared" si="5"/>
        <v>0</v>
      </c>
      <c r="AC42" s="208">
        <f t="shared" si="6"/>
        <v>0</v>
      </c>
      <c r="AD42" s="208">
        <f t="shared" si="7"/>
        <v>50.4</v>
      </c>
      <c r="AE42" s="208">
        <f t="shared" si="8"/>
        <v>1581.1200000000001</v>
      </c>
      <c r="AF42" s="208">
        <f t="shared" si="9"/>
        <v>504</v>
      </c>
      <c r="AG42" s="208">
        <f t="shared" si="10"/>
        <v>0</v>
      </c>
      <c r="AH42" s="208">
        <f t="shared" si="11"/>
        <v>0</v>
      </c>
      <c r="AI42" s="208">
        <f t="shared" si="12"/>
        <v>0</v>
      </c>
      <c r="AJ42" s="208">
        <f t="shared" si="13"/>
        <v>0</v>
      </c>
      <c r="AK42" s="208">
        <f t="shared" si="14"/>
        <v>696</v>
      </c>
      <c r="AL42" s="208" t="str">
        <f t="shared" si="15"/>
        <v>-</v>
      </c>
      <c r="AM42" s="208" t="str">
        <f t="shared" si="16"/>
        <v>-</v>
      </c>
      <c r="AN42" s="208" t="str">
        <f t="shared" si="17"/>
        <v>-</v>
      </c>
      <c r="AO42" s="208" t="str">
        <f t="shared" si="18"/>
        <v>-</v>
      </c>
      <c r="AP42" s="208" t="str">
        <f t="shared" si="19"/>
        <v>-</v>
      </c>
      <c r="AQ42" s="208" t="str">
        <f t="shared" si="20"/>
        <v>-</v>
      </c>
      <c r="AR42" s="215" t="str">
        <f t="shared" si="21"/>
        <v>-</v>
      </c>
      <c r="AS42" s="214">
        <f t="shared" si="22"/>
        <v>8286.9599999999991</v>
      </c>
    </row>
    <row r="43" spans="1:45" x14ac:dyDescent="0.25">
      <c r="A43" s="207" t="s">
        <v>97</v>
      </c>
      <c r="B43" s="160" t="s">
        <v>170</v>
      </c>
      <c r="C43" s="160" t="s">
        <v>252</v>
      </c>
      <c r="D43" s="160" t="s">
        <v>252</v>
      </c>
      <c r="E43" s="160" t="s">
        <v>170</v>
      </c>
      <c r="F43" s="160" t="s">
        <v>170</v>
      </c>
      <c r="G43" s="160" t="s">
        <v>170</v>
      </c>
      <c r="H43" s="160" t="s">
        <v>170</v>
      </c>
      <c r="I43" s="160" t="s">
        <v>252</v>
      </c>
      <c r="J43" s="160" t="s">
        <v>170</v>
      </c>
      <c r="K43" s="160" t="s">
        <v>170</v>
      </c>
      <c r="L43" s="160" t="s">
        <v>170</v>
      </c>
      <c r="M43" s="160" t="s">
        <v>170</v>
      </c>
      <c r="N43" s="160" t="s">
        <v>252</v>
      </c>
      <c r="O43" s="160"/>
      <c r="P43" s="160"/>
      <c r="Q43" s="160"/>
      <c r="R43" s="160"/>
      <c r="S43" s="160"/>
      <c r="T43" s="160"/>
      <c r="U43" s="161"/>
      <c r="X43" s="207" t="s">
        <v>97</v>
      </c>
      <c r="Y43" s="208">
        <f t="shared" si="2"/>
        <v>0</v>
      </c>
      <c r="Z43" s="208">
        <f t="shared" si="3"/>
        <v>5279.0400000000009</v>
      </c>
      <c r="AA43" s="208">
        <f t="shared" si="4"/>
        <v>176.4</v>
      </c>
      <c r="AB43" s="208">
        <f t="shared" si="5"/>
        <v>0</v>
      </c>
      <c r="AC43" s="208">
        <f t="shared" si="6"/>
        <v>0</v>
      </c>
      <c r="AD43" s="208">
        <f t="shared" si="7"/>
        <v>0</v>
      </c>
      <c r="AE43" s="208">
        <f t="shared" si="8"/>
        <v>0</v>
      </c>
      <c r="AF43" s="208">
        <f t="shared" si="9"/>
        <v>504</v>
      </c>
      <c r="AG43" s="208">
        <f t="shared" si="10"/>
        <v>0</v>
      </c>
      <c r="AH43" s="208">
        <f t="shared" si="11"/>
        <v>0</v>
      </c>
      <c r="AI43" s="208">
        <f t="shared" si="12"/>
        <v>0</v>
      </c>
      <c r="AJ43" s="208">
        <f t="shared" si="13"/>
        <v>0</v>
      </c>
      <c r="AK43" s="208">
        <f t="shared" si="14"/>
        <v>696</v>
      </c>
      <c r="AL43" s="208" t="str">
        <f t="shared" si="15"/>
        <v>-</v>
      </c>
      <c r="AM43" s="208" t="str">
        <f t="shared" si="16"/>
        <v>-</v>
      </c>
      <c r="AN43" s="208" t="str">
        <f t="shared" si="17"/>
        <v>-</v>
      </c>
      <c r="AO43" s="208" t="str">
        <f t="shared" si="18"/>
        <v>-</v>
      </c>
      <c r="AP43" s="208" t="str">
        <f t="shared" si="19"/>
        <v>-</v>
      </c>
      <c r="AQ43" s="208" t="str">
        <f t="shared" si="20"/>
        <v>-</v>
      </c>
      <c r="AR43" s="215" t="str">
        <f t="shared" si="21"/>
        <v>-</v>
      </c>
      <c r="AS43" s="214">
        <f t="shared" si="22"/>
        <v>6655.4400000000005</v>
      </c>
    </row>
    <row r="44" spans="1:45" x14ac:dyDescent="0.25">
      <c r="A44" s="207" t="s">
        <v>98</v>
      </c>
      <c r="B44" s="160" t="s">
        <v>170</v>
      </c>
      <c r="C44" s="160" t="s">
        <v>252</v>
      </c>
      <c r="D44" s="160" t="s">
        <v>252</v>
      </c>
      <c r="E44" s="160" t="s">
        <v>170</v>
      </c>
      <c r="F44" s="160" t="s">
        <v>170</v>
      </c>
      <c r="G44" s="160" t="s">
        <v>170</v>
      </c>
      <c r="H44" s="160" t="s">
        <v>170</v>
      </c>
      <c r="I44" s="160" t="s">
        <v>252</v>
      </c>
      <c r="J44" s="160" t="s">
        <v>170</v>
      </c>
      <c r="K44" s="160" t="s">
        <v>170</v>
      </c>
      <c r="L44" s="160" t="s">
        <v>170</v>
      </c>
      <c r="M44" s="160" t="s">
        <v>170</v>
      </c>
      <c r="N44" s="160" t="s">
        <v>252</v>
      </c>
      <c r="O44" s="160"/>
      <c r="P44" s="160"/>
      <c r="Q44" s="160"/>
      <c r="R44" s="160"/>
      <c r="S44" s="160"/>
      <c r="T44" s="160"/>
      <c r="U44" s="161"/>
      <c r="X44" s="207" t="s">
        <v>98</v>
      </c>
      <c r="Y44" s="208">
        <f t="shared" si="2"/>
        <v>0</v>
      </c>
      <c r="Z44" s="208">
        <f t="shared" si="3"/>
        <v>5279.0400000000009</v>
      </c>
      <c r="AA44" s="208">
        <f t="shared" si="4"/>
        <v>176.4</v>
      </c>
      <c r="AB44" s="208">
        <f t="shared" si="5"/>
        <v>0</v>
      </c>
      <c r="AC44" s="208">
        <f t="shared" si="6"/>
        <v>0</v>
      </c>
      <c r="AD44" s="208">
        <f t="shared" si="7"/>
        <v>0</v>
      </c>
      <c r="AE44" s="208">
        <f t="shared" si="8"/>
        <v>0</v>
      </c>
      <c r="AF44" s="208">
        <f t="shared" si="9"/>
        <v>504</v>
      </c>
      <c r="AG44" s="208">
        <f t="shared" si="10"/>
        <v>0</v>
      </c>
      <c r="AH44" s="208">
        <f t="shared" si="11"/>
        <v>0</v>
      </c>
      <c r="AI44" s="208">
        <f t="shared" si="12"/>
        <v>0</v>
      </c>
      <c r="AJ44" s="208">
        <f t="shared" si="13"/>
        <v>0</v>
      </c>
      <c r="AK44" s="208">
        <f t="shared" si="14"/>
        <v>696</v>
      </c>
      <c r="AL44" s="208" t="str">
        <f t="shared" si="15"/>
        <v>-</v>
      </c>
      <c r="AM44" s="208" t="str">
        <f t="shared" si="16"/>
        <v>-</v>
      </c>
      <c r="AN44" s="208" t="str">
        <f t="shared" si="17"/>
        <v>-</v>
      </c>
      <c r="AO44" s="208" t="str">
        <f t="shared" si="18"/>
        <v>-</v>
      </c>
      <c r="AP44" s="208" t="str">
        <f t="shared" si="19"/>
        <v>-</v>
      </c>
      <c r="AQ44" s="208" t="str">
        <f t="shared" si="20"/>
        <v>-</v>
      </c>
      <c r="AR44" s="215" t="str">
        <f t="shared" si="21"/>
        <v>-</v>
      </c>
      <c r="AS44" s="214">
        <f t="shared" si="22"/>
        <v>6655.4400000000005</v>
      </c>
    </row>
    <row r="45" spans="1:45" x14ac:dyDescent="0.25">
      <c r="A45" s="207" t="s">
        <v>99</v>
      </c>
      <c r="B45" s="160" t="s">
        <v>170</v>
      </c>
      <c r="C45" s="160" t="s">
        <v>252</v>
      </c>
      <c r="D45" s="160" t="s">
        <v>252</v>
      </c>
      <c r="E45" s="160" t="s">
        <v>170</v>
      </c>
      <c r="F45" s="160" t="s">
        <v>170</v>
      </c>
      <c r="G45" s="160" t="s">
        <v>170</v>
      </c>
      <c r="H45" s="160" t="s">
        <v>170</v>
      </c>
      <c r="I45" s="160" t="s">
        <v>252</v>
      </c>
      <c r="J45" s="160" t="s">
        <v>252</v>
      </c>
      <c r="K45" s="160" t="s">
        <v>252</v>
      </c>
      <c r="L45" s="160" t="s">
        <v>252</v>
      </c>
      <c r="M45" s="160" t="s">
        <v>252</v>
      </c>
      <c r="N45" s="160" t="s">
        <v>252</v>
      </c>
      <c r="O45" s="160"/>
      <c r="P45" s="160"/>
      <c r="Q45" s="160"/>
      <c r="R45" s="160"/>
      <c r="S45" s="160"/>
      <c r="T45" s="160"/>
      <c r="U45" s="161"/>
      <c r="X45" s="207" t="s">
        <v>99</v>
      </c>
      <c r="Y45" s="208">
        <f t="shared" si="2"/>
        <v>0</v>
      </c>
      <c r="Z45" s="208">
        <f t="shared" si="3"/>
        <v>5279.0400000000009</v>
      </c>
      <c r="AA45" s="208">
        <f t="shared" si="4"/>
        <v>176.4</v>
      </c>
      <c r="AB45" s="208">
        <f t="shared" si="5"/>
        <v>0</v>
      </c>
      <c r="AC45" s="208">
        <f t="shared" si="6"/>
        <v>0</v>
      </c>
      <c r="AD45" s="208">
        <f t="shared" si="7"/>
        <v>0</v>
      </c>
      <c r="AE45" s="208">
        <f t="shared" si="8"/>
        <v>0</v>
      </c>
      <c r="AF45" s="208">
        <f t="shared" si="9"/>
        <v>504</v>
      </c>
      <c r="AG45" s="208">
        <f t="shared" si="10"/>
        <v>504</v>
      </c>
      <c r="AH45" s="208">
        <f t="shared" si="11"/>
        <v>194.4</v>
      </c>
      <c r="AI45" s="208">
        <f t="shared" si="12"/>
        <v>252</v>
      </c>
      <c r="AJ45" s="208">
        <f t="shared" si="13"/>
        <v>234</v>
      </c>
      <c r="AK45" s="208">
        <f t="shared" si="14"/>
        <v>696</v>
      </c>
      <c r="AL45" s="208" t="str">
        <f t="shared" si="15"/>
        <v>-</v>
      </c>
      <c r="AM45" s="208" t="str">
        <f t="shared" si="16"/>
        <v>-</v>
      </c>
      <c r="AN45" s="208" t="str">
        <f t="shared" si="17"/>
        <v>-</v>
      </c>
      <c r="AO45" s="208" t="str">
        <f t="shared" si="18"/>
        <v>-</v>
      </c>
      <c r="AP45" s="208" t="str">
        <f t="shared" si="19"/>
        <v>-</v>
      </c>
      <c r="AQ45" s="208" t="str">
        <f t="shared" si="20"/>
        <v>-</v>
      </c>
      <c r="AR45" s="215" t="str">
        <f t="shared" si="21"/>
        <v>-</v>
      </c>
      <c r="AS45" s="214">
        <f t="shared" si="22"/>
        <v>7839.84</v>
      </c>
    </row>
    <row r="46" spans="1:45" x14ac:dyDescent="0.25">
      <c r="A46" s="207" t="s">
        <v>100</v>
      </c>
      <c r="B46" s="160" t="s">
        <v>170</v>
      </c>
      <c r="C46" s="160" t="s">
        <v>252</v>
      </c>
      <c r="D46" s="160" t="s">
        <v>252</v>
      </c>
      <c r="E46" s="160" t="s">
        <v>170</v>
      </c>
      <c r="F46" s="160" t="s">
        <v>170</v>
      </c>
      <c r="G46" s="160" t="s">
        <v>170</v>
      </c>
      <c r="H46" s="160" t="s">
        <v>170</v>
      </c>
      <c r="I46" s="160" t="s">
        <v>252</v>
      </c>
      <c r="J46" s="160" t="s">
        <v>170</v>
      </c>
      <c r="K46" s="160" t="s">
        <v>170</v>
      </c>
      <c r="L46" s="160" t="s">
        <v>170</v>
      </c>
      <c r="M46" s="160" t="s">
        <v>170</v>
      </c>
      <c r="N46" s="160" t="s">
        <v>252</v>
      </c>
      <c r="O46" s="160"/>
      <c r="P46" s="160"/>
      <c r="Q46" s="160"/>
      <c r="R46" s="160"/>
      <c r="S46" s="160"/>
      <c r="T46" s="160"/>
      <c r="U46" s="161"/>
      <c r="X46" s="207" t="s">
        <v>100</v>
      </c>
      <c r="Y46" s="208">
        <f t="shared" si="2"/>
        <v>0</v>
      </c>
      <c r="Z46" s="208">
        <f t="shared" si="3"/>
        <v>5279.0400000000009</v>
      </c>
      <c r="AA46" s="208">
        <f t="shared" si="4"/>
        <v>176.4</v>
      </c>
      <c r="AB46" s="208">
        <f t="shared" si="5"/>
        <v>0</v>
      </c>
      <c r="AC46" s="208">
        <f t="shared" si="6"/>
        <v>0</v>
      </c>
      <c r="AD46" s="208">
        <f t="shared" si="7"/>
        <v>0</v>
      </c>
      <c r="AE46" s="208">
        <f t="shared" si="8"/>
        <v>0</v>
      </c>
      <c r="AF46" s="208">
        <f t="shared" si="9"/>
        <v>504</v>
      </c>
      <c r="AG46" s="208">
        <f t="shared" si="10"/>
        <v>0</v>
      </c>
      <c r="AH46" s="208">
        <f t="shared" si="11"/>
        <v>0</v>
      </c>
      <c r="AI46" s="208">
        <f t="shared" si="12"/>
        <v>0</v>
      </c>
      <c r="AJ46" s="208">
        <f t="shared" si="13"/>
        <v>0</v>
      </c>
      <c r="AK46" s="208">
        <f t="shared" si="14"/>
        <v>696</v>
      </c>
      <c r="AL46" s="208" t="str">
        <f t="shared" si="15"/>
        <v>-</v>
      </c>
      <c r="AM46" s="208" t="str">
        <f t="shared" si="16"/>
        <v>-</v>
      </c>
      <c r="AN46" s="208" t="str">
        <f t="shared" si="17"/>
        <v>-</v>
      </c>
      <c r="AO46" s="208" t="str">
        <f t="shared" si="18"/>
        <v>-</v>
      </c>
      <c r="AP46" s="208" t="str">
        <f t="shared" si="19"/>
        <v>-</v>
      </c>
      <c r="AQ46" s="208" t="str">
        <f t="shared" si="20"/>
        <v>-</v>
      </c>
      <c r="AR46" s="215" t="str">
        <f t="shared" si="21"/>
        <v>-</v>
      </c>
      <c r="AS46" s="214">
        <f t="shared" si="22"/>
        <v>6655.4400000000005</v>
      </c>
    </row>
    <row r="47" spans="1:45" x14ac:dyDescent="0.25">
      <c r="A47" s="216" t="s">
        <v>101</v>
      </c>
      <c r="B47" s="160" t="s">
        <v>170</v>
      </c>
      <c r="C47" s="160" t="s">
        <v>252</v>
      </c>
      <c r="D47" s="160" t="s">
        <v>252</v>
      </c>
      <c r="E47" s="160" t="s">
        <v>170</v>
      </c>
      <c r="F47" s="160" t="s">
        <v>170</v>
      </c>
      <c r="G47" s="160" t="s">
        <v>170</v>
      </c>
      <c r="H47" s="160" t="s">
        <v>170</v>
      </c>
      <c r="I47" s="160" t="s">
        <v>252</v>
      </c>
      <c r="J47" s="160" t="s">
        <v>170</v>
      </c>
      <c r="K47" s="160" t="s">
        <v>170</v>
      </c>
      <c r="L47" s="160" t="s">
        <v>170</v>
      </c>
      <c r="M47" s="160" t="s">
        <v>170</v>
      </c>
      <c r="N47" s="160" t="s">
        <v>252</v>
      </c>
      <c r="O47" s="160"/>
      <c r="P47" s="160"/>
      <c r="Q47" s="160"/>
      <c r="R47" s="160"/>
      <c r="S47" s="160"/>
      <c r="T47" s="160"/>
      <c r="U47" s="161"/>
      <c r="X47" s="216" t="s">
        <v>101</v>
      </c>
      <c r="Y47" s="208">
        <f t="shared" si="2"/>
        <v>0</v>
      </c>
      <c r="Z47" s="208">
        <f t="shared" si="3"/>
        <v>5279.0400000000009</v>
      </c>
      <c r="AA47" s="208">
        <f t="shared" si="4"/>
        <v>176.4</v>
      </c>
      <c r="AB47" s="208">
        <f t="shared" si="5"/>
        <v>0</v>
      </c>
      <c r="AC47" s="208">
        <f t="shared" si="6"/>
        <v>0</v>
      </c>
      <c r="AD47" s="208">
        <f t="shared" si="7"/>
        <v>0</v>
      </c>
      <c r="AE47" s="208">
        <f t="shared" si="8"/>
        <v>0</v>
      </c>
      <c r="AF47" s="208">
        <f t="shared" si="9"/>
        <v>504</v>
      </c>
      <c r="AG47" s="208">
        <f t="shared" si="10"/>
        <v>0</v>
      </c>
      <c r="AH47" s="208">
        <f t="shared" si="11"/>
        <v>0</v>
      </c>
      <c r="AI47" s="208">
        <f t="shared" si="12"/>
        <v>0</v>
      </c>
      <c r="AJ47" s="208">
        <f t="shared" si="13"/>
        <v>0</v>
      </c>
      <c r="AK47" s="208">
        <f t="shared" si="14"/>
        <v>696</v>
      </c>
      <c r="AL47" s="208" t="str">
        <f t="shared" si="15"/>
        <v>-</v>
      </c>
      <c r="AM47" s="208" t="str">
        <f t="shared" si="16"/>
        <v>-</v>
      </c>
      <c r="AN47" s="208" t="str">
        <f t="shared" si="17"/>
        <v>-</v>
      </c>
      <c r="AO47" s="208" t="str">
        <f t="shared" si="18"/>
        <v>-</v>
      </c>
      <c r="AP47" s="208" t="str">
        <f t="shared" si="19"/>
        <v>-</v>
      </c>
      <c r="AQ47" s="208" t="str">
        <f t="shared" si="20"/>
        <v>-</v>
      </c>
      <c r="AR47" s="215" t="str">
        <f t="shared" si="21"/>
        <v>-</v>
      </c>
      <c r="AS47" s="214">
        <f t="shared" si="22"/>
        <v>6655.4400000000005</v>
      </c>
    </row>
    <row r="48" spans="1:45" x14ac:dyDescent="0.25">
      <c r="A48" s="216" t="s">
        <v>102</v>
      </c>
      <c r="B48" s="160" t="s">
        <v>170</v>
      </c>
      <c r="C48" s="160" t="s">
        <v>252</v>
      </c>
      <c r="D48" s="160" t="s">
        <v>252</v>
      </c>
      <c r="E48" s="160" t="s">
        <v>170</v>
      </c>
      <c r="F48" s="160" t="s">
        <v>170</v>
      </c>
      <c r="G48" s="160" t="s">
        <v>170</v>
      </c>
      <c r="H48" s="160" t="s">
        <v>170</v>
      </c>
      <c r="I48" s="160" t="s">
        <v>170</v>
      </c>
      <c r="J48" s="160" t="s">
        <v>170</v>
      </c>
      <c r="K48" s="160" t="s">
        <v>170</v>
      </c>
      <c r="L48" s="160" t="s">
        <v>170</v>
      </c>
      <c r="M48" s="160" t="s">
        <v>170</v>
      </c>
      <c r="N48" s="160" t="s">
        <v>252</v>
      </c>
      <c r="O48" s="160"/>
      <c r="P48" s="160"/>
      <c r="Q48" s="160"/>
      <c r="R48" s="160"/>
      <c r="S48" s="160"/>
      <c r="T48" s="160"/>
      <c r="U48" s="161"/>
      <c r="X48" s="216" t="s">
        <v>102</v>
      </c>
      <c r="Y48" s="208">
        <f t="shared" si="2"/>
        <v>0</v>
      </c>
      <c r="Z48" s="208">
        <f t="shared" si="3"/>
        <v>5279.0400000000009</v>
      </c>
      <c r="AA48" s="208">
        <f t="shared" si="4"/>
        <v>176.4</v>
      </c>
      <c r="AB48" s="208">
        <f t="shared" si="5"/>
        <v>0</v>
      </c>
      <c r="AC48" s="208">
        <f t="shared" si="6"/>
        <v>0</v>
      </c>
      <c r="AD48" s="208">
        <f t="shared" si="7"/>
        <v>0</v>
      </c>
      <c r="AE48" s="208">
        <f t="shared" si="8"/>
        <v>0</v>
      </c>
      <c r="AF48" s="208">
        <f t="shared" si="9"/>
        <v>0</v>
      </c>
      <c r="AG48" s="208">
        <f t="shared" si="10"/>
        <v>0</v>
      </c>
      <c r="AH48" s="208">
        <f t="shared" si="11"/>
        <v>0</v>
      </c>
      <c r="AI48" s="208">
        <f t="shared" si="12"/>
        <v>0</v>
      </c>
      <c r="AJ48" s="208">
        <f t="shared" si="13"/>
        <v>0</v>
      </c>
      <c r="AK48" s="208">
        <f t="shared" si="14"/>
        <v>696</v>
      </c>
      <c r="AL48" s="208" t="str">
        <f t="shared" si="15"/>
        <v>-</v>
      </c>
      <c r="AM48" s="208" t="str">
        <f t="shared" si="16"/>
        <v>-</v>
      </c>
      <c r="AN48" s="208" t="str">
        <f t="shared" si="17"/>
        <v>-</v>
      </c>
      <c r="AO48" s="208" t="str">
        <f t="shared" si="18"/>
        <v>-</v>
      </c>
      <c r="AP48" s="208" t="str">
        <f t="shared" si="19"/>
        <v>-</v>
      </c>
      <c r="AQ48" s="208" t="str">
        <f t="shared" si="20"/>
        <v>-</v>
      </c>
      <c r="AR48" s="215" t="str">
        <f t="shared" si="21"/>
        <v>-</v>
      </c>
      <c r="AS48" s="214">
        <f t="shared" si="22"/>
        <v>6151.4400000000005</v>
      </c>
    </row>
    <row r="49" spans="1:45" x14ac:dyDescent="0.25">
      <c r="A49" s="216" t="s">
        <v>103</v>
      </c>
      <c r="B49" s="160" t="s">
        <v>170</v>
      </c>
      <c r="C49" s="160" t="s">
        <v>170</v>
      </c>
      <c r="D49" s="160" t="s">
        <v>252</v>
      </c>
      <c r="E49" s="160" t="s">
        <v>170</v>
      </c>
      <c r="F49" s="160" t="s">
        <v>170</v>
      </c>
      <c r="G49" s="162" t="s">
        <v>170</v>
      </c>
      <c r="H49" s="162" t="s">
        <v>170</v>
      </c>
      <c r="I49" s="162" t="s">
        <v>170</v>
      </c>
      <c r="J49" s="160" t="s">
        <v>170</v>
      </c>
      <c r="K49" s="160" t="s">
        <v>170</v>
      </c>
      <c r="L49" s="160" t="s">
        <v>170</v>
      </c>
      <c r="M49" s="160" t="s">
        <v>170</v>
      </c>
      <c r="N49" s="160" t="s">
        <v>252</v>
      </c>
      <c r="O49" s="160"/>
      <c r="P49" s="160"/>
      <c r="Q49" s="160"/>
      <c r="R49" s="160"/>
      <c r="S49" s="160"/>
      <c r="T49" s="160"/>
      <c r="U49" s="163"/>
      <c r="X49" s="216" t="s">
        <v>103</v>
      </c>
      <c r="Y49" s="204">
        <f t="shared" si="2"/>
        <v>0</v>
      </c>
      <c r="Z49" s="204">
        <f t="shared" si="3"/>
        <v>0</v>
      </c>
      <c r="AA49" s="204">
        <f t="shared" si="4"/>
        <v>176.4</v>
      </c>
      <c r="AB49" s="204">
        <f t="shared" si="5"/>
        <v>0</v>
      </c>
      <c r="AC49" s="204">
        <f t="shared" si="6"/>
        <v>0</v>
      </c>
      <c r="AD49" s="204">
        <f t="shared" si="7"/>
        <v>0</v>
      </c>
      <c r="AE49" s="204">
        <f t="shared" si="8"/>
        <v>0</v>
      </c>
      <c r="AF49" s="204">
        <f t="shared" si="9"/>
        <v>0</v>
      </c>
      <c r="AG49" s="204">
        <f t="shared" si="10"/>
        <v>0</v>
      </c>
      <c r="AH49" s="204">
        <f t="shared" si="11"/>
        <v>0</v>
      </c>
      <c r="AI49" s="204">
        <f t="shared" si="12"/>
        <v>0</v>
      </c>
      <c r="AJ49" s="204">
        <f t="shared" si="13"/>
        <v>0</v>
      </c>
      <c r="AK49" s="204">
        <f t="shared" si="14"/>
        <v>696</v>
      </c>
      <c r="AL49" s="204" t="str">
        <f t="shared" si="15"/>
        <v>-</v>
      </c>
      <c r="AM49" s="204" t="str">
        <f t="shared" si="16"/>
        <v>-</v>
      </c>
      <c r="AN49" s="204" t="str">
        <f t="shared" si="17"/>
        <v>-</v>
      </c>
      <c r="AO49" s="204" t="str">
        <f t="shared" si="18"/>
        <v>-</v>
      </c>
      <c r="AP49" s="204" t="str">
        <f t="shared" si="19"/>
        <v>-</v>
      </c>
      <c r="AQ49" s="204" t="str">
        <f t="shared" si="20"/>
        <v>-</v>
      </c>
      <c r="AR49" s="213" t="str">
        <f t="shared" si="21"/>
        <v>-</v>
      </c>
      <c r="AS49" s="214">
        <f t="shared" si="22"/>
        <v>872.4</v>
      </c>
    </row>
    <row r="50" spans="1:45" x14ac:dyDescent="0.25">
      <c r="A50" s="216" t="s">
        <v>104</v>
      </c>
      <c r="B50" s="160" t="s">
        <v>170</v>
      </c>
      <c r="C50" s="160" t="s">
        <v>170</v>
      </c>
      <c r="D50" s="160" t="s">
        <v>170</v>
      </c>
      <c r="E50" s="160" t="s">
        <v>170</v>
      </c>
      <c r="F50" s="160" t="s">
        <v>170</v>
      </c>
      <c r="G50" s="162" t="s">
        <v>170</v>
      </c>
      <c r="H50" s="162" t="s">
        <v>170</v>
      </c>
      <c r="I50" s="162" t="s">
        <v>170</v>
      </c>
      <c r="J50" s="162" t="s">
        <v>170</v>
      </c>
      <c r="K50" s="162" t="s">
        <v>170</v>
      </c>
      <c r="L50" s="162" t="s">
        <v>170</v>
      </c>
      <c r="M50" s="162" t="s">
        <v>170</v>
      </c>
      <c r="N50" s="160" t="s">
        <v>252</v>
      </c>
      <c r="O50" s="160"/>
      <c r="P50" s="160"/>
      <c r="Q50" s="160"/>
      <c r="R50" s="160"/>
      <c r="S50" s="160"/>
      <c r="T50" s="160"/>
      <c r="U50" s="163"/>
      <c r="X50" s="216" t="s">
        <v>104</v>
      </c>
      <c r="Y50" s="204">
        <f t="shared" si="2"/>
        <v>0</v>
      </c>
      <c r="Z50" s="204">
        <f t="shared" si="3"/>
        <v>0</v>
      </c>
      <c r="AA50" s="204">
        <f t="shared" si="4"/>
        <v>0</v>
      </c>
      <c r="AB50" s="204">
        <f t="shared" si="5"/>
        <v>0</v>
      </c>
      <c r="AC50" s="204">
        <f t="shared" si="6"/>
        <v>0</v>
      </c>
      <c r="AD50" s="204">
        <f t="shared" si="7"/>
        <v>0</v>
      </c>
      <c r="AE50" s="204">
        <f t="shared" si="8"/>
        <v>0</v>
      </c>
      <c r="AF50" s="204">
        <f t="shared" si="9"/>
        <v>0</v>
      </c>
      <c r="AG50" s="204">
        <f t="shared" si="10"/>
        <v>0</v>
      </c>
      <c r="AH50" s="204">
        <f t="shared" si="11"/>
        <v>0</v>
      </c>
      <c r="AI50" s="204">
        <f t="shared" si="12"/>
        <v>0</v>
      </c>
      <c r="AJ50" s="204">
        <f t="shared" si="13"/>
        <v>0</v>
      </c>
      <c r="AK50" s="204">
        <f t="shared" si="14"/>
        <v>696</v>
      </c>
      <c r="AL50" s="204" t="str">
        <f t="shared" si="15"/>
        <v>-</v>
      </c>
      <c r="AM50" s="204" t="str">
        <f t="shared" si="16"/>
        <v>-</v>
      </c>
      <c r="AN50" s="204" t="str">
        <f t="shared" si="17"/>
        <v>-</v>
      </c>
      <c r="AO50" s="204" t="str">
        <f t="shared" si="18"/>
        <v>-</v>
      </c>
      <c r="AP50" s="204" t="str">
        <f t="shared" si="19"/>
        <v>-</v>
      </c>
      <c r="AQ50" s="204" t="str">
        <f t="shared" si="20"/>
        <v>-</v>
      </c>
      <c r="AR50" s="213" t="str">
        <f t="shared" si="21"/>
        <v>-</v>
      </c>
      <c r="AS50" s="214">
        <f t="shared" si="22"/>
        <v>696</v>
      </c>
    </row>
    <row r="51" spans="1:45" x14ac:dyDescent="0.25">
      <c r="A51" s="216" t="s">
        <v>105</v>
      </c>
      <c r="B51" s="160" t="s">
        <v>170</v>
      </c>
      <c r="C51" s="160" t="s">
        <v>170</v>
      </c>
      <c r="D51" s="160" t="s">
        <v>170</v>
      </c>
      <c r="E51" s="160" t="s">
        <v>170</v>
      </c>
      <c r="F51" s="160" t="s">
        <v>170</v>
      </c>
      <c r="G51" s="162" t="s">
        <v>170</v>
      </c>
      <c r="H51" s="162" t="s">
        <v>170</v>
      </c>
      <c r="I51" s="162" t="s">
        <v>170</v>
      </c>
      <c r="J51" s="162" t="s">
        <v>170</v>
      </c>
      <c r="K51" s="162" t="s">
        <v>170</v>
      </c>
      <c r="L51" s="162" t="s">
        <v>170</v>
      </c>
      <c r="M51" s="162" t="s">
        <v>170</v>
      </c>
      <c r="N51" s="160" t="s">
        <v>252</v>
      </c>
      <c r="O51" s="160"/>
      <c r="P51" s="160"/>
      <c r="Q51" s="160"/>
      <c r="R51" s="160"/>
      <c r="S51" s="160"/>
      <c r="T51" s="160"/>
      <c r="U51" s="163"/>
      <c r="X51" s="216" t="s">
        <v>105</v>
      </c>
      <c r="Y51" s="204">
        <f t="shared" si="2"/>
        <v>0</v>
      </c>
      <c r="Z51" s="204">
        <f t="shared" si="3"/>
        <v>0</v>
      </c>
      <c r="AA51" s="204">
        <f t="shared" si="4"/>
        <v>0</v>
      </c>
      <c r="AB51" s="204">
        <f t="shared" si="5"/>
        <v>0</v>
      </c>
      <c r="AC51" s="204">
        <f t="shared" si="6"/>
        <v>0</v>
      </c>
      <c r="AD51" s="204">
        <f t="shared" si="7"/>
        <v>0</v>
      </c>
      <c r="AE51" s="204">
        <f t="shared" si="8"/>
        <v>0</v>
      </c>
      <c r="AF51" s="204">
        <f t="shared" si="9"/>
        <v>0</v>
      </c>
      <c r="AG51" s="204">
        <f t="shared" si="10"/>
        <v>0</v>
      </c>
      <c r="AH51" s="204">
        <f t="shared" si="11"/>
        <v>0</v>
      </c>
      <c r="AI51" s="204">
        <f t="shared" si="12"/>
        <v>0</v>
      </c>
      <c r="AJ51" s="204">
        <f t="shared" si="13"/>
        <v>0</v>
      </c>
      <c r="AK51" s="204">
        <f t="shared" si="14"/>
        <v>696</v>
      </c>
      <c r="AL51" s="204" t="str">
        <f t="shared" si="15"/>
        <v>-</v>
      </c>
      <c r="AM51" s="204" t="str">
        <f t="shared" si="16"/>
        <v>-</v>
      </c>
      <c r="AN51" s="204" t="str">
        <f t="shared" si="17"/>
        <v>-</v>
      </c>
      <c r="AO51" s="204" t="str">
        <f t="shared" si="18"/>
        <v>-</v>
      </c>
      <c r="AP51" s="204" t="str">
        <f t="shared" si="19"/>
        <v>-</v>
      </c>
      <c r="AQ51" s="204" t="str">
        <f t="shared" si="20"/>
        <v>-</v>
      </c>
      <c r="AR51" s="213" t="str">
        <f t="shared" si="21"/>
        <v>-</v>
      </c>
      <c r="AS51" s="214">
        <f t="shared" si="22"/>
        <v>696</v>
      </c>
    </row>
    <row r="52" spans="1:45" x14ac:dyDescent="0.25">
      <c r="A52" s="216" t="s">
        <v>106</v>
      </c>
      <c r="B52" s="162" t="s">
        <v>170</v>
      </c>
      <c r="C52" s="162" t="s">
        <v>170</v>
      </c>
      <c r="D52" s="162" t="s">
        <v>170</v>
      </c>
      <c r="E52" s="162" t="s">
        <v>170</v>
      </c>
      <c r="F52" s="162" t="s">
        <v>170</v>
      </c>
      <c r="G52" s="162" t="s">
        <v>170</v>
      </c>
      <c r="H52" s="162" t="s">
        <v>170</v>
      </c>
      <c r="I52" s="162" t="s">
        <v>170</v>
      </c>
      <c r="J52" s="162" t="s">
        <v>170</v>
      </c>
      <c r="K52" s="162" t="s">
        <v>170</v>
      </c>
      <c r="L52" s="162" t="s">
        <v>170</v>
      </c>
      <c r="M52" s="162" t="s">
        <v>170</v>
      </c>
      <c r="N52" s="160" t="s">
        <v>252</v>
      </c>
      <c r="O52" s="160"/>
      <c r="P52" s="160"/>
      <c r="Q52" s="160"/>
      <c r="R52" s="160"/>
      <c r="S52" s="160"/>
      <c r="T52" s="160"/>
      <c r="U52" s="163"/>
      <c r="X52" s="216" t="s">
        <v>106</v>
      </c>
      <c r="Y52" s="204">
        <f t="shared" si="2"/>
        <v>0</v>
      </c>
      <c r="Z52" s="204">
        <f t="shared" si="3"/>
        <v>0</v>
      </c>
      <c r="AA52" s="204">
        <f t="shared" si="4"/>
        <v>0</v>
      </c>
      <c r="AB52" s="204">
        <f t="shared" si="5"/>
        <v>0</v>
      </c>
      <c r="AC52" s="204">
        <f t="shared" si="6"/>
        <v>0</v>
      </c>
      <c r="AD52" s="204">
        <f t="shared" si="7"/>
        <v>0</v>
      </c>
      <c r="AE52" s="204">
        <f t="shared" si="8"/>
        <v>0</v>
      </c>
      <c r="AF52" s="204">
        <f t="shared" si="9"/>
        <v>0</v>
      </c>
      <c r="AG52" s="204">
        <f t="shared" si="10"/>
        <v>0</v>
      </c>
      <c r="AH52" s="204">
        <f t="shared" si="11"/>
        <v>0</v>
      </c>
      <c r="AI52" s="204">
        <f t="shared" si="12"/>
        <v>0</v>
      </c>
      <c r="AJ52" s="204">
        <f t="shared" si="13"/>
        <v>0</v>
      </c>
      <c r="AK52" s="204">
        <f t="shared" si="14"/>
        <v>696</v>
      </c>
      <c r="AL52" s="204" t="str">
        <f t="shared" si="15"/>
        <v>-</v>
      </c>
      <c r="AM52" s="204" t="str">
        <f t="shared" si="16"/>
        <v>-</v>
      </c>
      <c r="AN52" s="204" t="str">
        <f t="shared" si="17"/>
        <v>-</v>
      </c>
      <c r="AO52" s="204" t="str">
        <f t="shared" si="18"/>
        <v>-</v>
      </c>
      <c r="AP52" s="204" t="str">
        <f t="shared" si="19"/>
        <v>-</v>
      </c>
      <c r="AQ52" s="204" t="str">
        <f t="shared" si="20"/>
        <v>-</v>
      </c>
      <c r="AR52" s="213" t="str">
        <f t="shared" si="21"/>
        <v>-</v>
      </c>
      <c r="AS52" s="214">
        <f t="shared" si="22"/>
        <v>696</v>
      </c>
    </row>
    <row r="53" spans="1:45" x14ac:dyDescent="0.25">
      <c r="A53" s="216" t="s">
        <v>107</v>
      </c>
      <c r="B53" s="162" t="s">
        <v>170</v>
      </c>
      <c r="C53" s="162" t="s">
        <v>170</v>
      </c>
      <c r="D53" s="162" t="s">
        <v>170</v>
      </c>
      <c r="E53" s="162" t="s">
        <v>170</v>
      </c>
      <c r="F53" s="162" t="s">
        <v>170</v>
      </c>
      <c r="G53" s="162" t="s">
        <v>170</v>
      </c>
      <c r="H53" s="162" t="s">
        <v>170</v>
      </c>
      <c r="I53" s="162" t="s">
        <v>170</v>
      </c>
      <c r="J53" s="162" t="s">
        <v>170</v>
      </c>
      <c r="K53" s="162" t="s">
        <v>170</v>
      </c>
      <c r="L53" s="162" t="s">
        <v>170</v>
      </c>
      <c r="M53" s="162" t="s">
        <v>170</v>
      </c>
      <c r="N53" s="160" t="s">
        <v>252</v>
      </c>
      <c r="O53" s="160"/>
      <c r="P53" s="160"/>
      <c r="Q53" s="160"/>
      <c r="R53" s="160"/>
      <c r="S53" s="160"/>
      <c r="T53" s="160"/>
      <c r="U53" s="163"/>
      <c r="X53" s="216" t="s">
        <v>107</v>
      </c>
      <c r="Y53" s="204">
        <f t="shared" si="2"/>
        <v>0</v>
      </c>
      <c r="Z53" s="204">
        <f t="shared" si="3"/>
        <v>0</v>
      </c>
      <c r="AA53" s="204">
        <f t="shared" si="4"/>
        <v>0</v>
      </c>
      <c r="AB53" s="204">
        <f t="shared" si="5"/>
        <v>0</v>
      </c>
      <c r="AC53" s="204">
        <f t="shared" si="6"/>
        <v>0</v>
      </c>
      <c r="AD53" s="204">
        <f t="shared" si="7"/>
        <v>0</v>
      </c>
      <c r="AE53" s="204">
        <f t="shared" si="8"/>
        <v>0</v>
      </c>
      <c r="AF53" s="204">
        <f t="shared" si="9"/>
        <v>0</v>
      </c>
      <c r="AG53" s="204">
        <f t="shared" si="10"/>
        <v>0</v>
      </c>
      <c r="AH53" s="204">
        <f t="shared" si="11"/>
        <v>0</v>
      </c>
      <c r="AI53" s="204">
        <f t="shared" si="12"/>
        <v>0</v>
      </c>
      <c r="AJ53" s="204">
        <f t="shared" si="13"/>
        <v>0</v>
      </c>
      <c r="AK53" s="204">
        <f t="shared" si="14"/>
        <v>696</v>
      </c>
      <c r="AL53" s="204" t="str">
        <f t="shared" si="15"/>
        <v>-</v>
      </c>
      <c r="AM53" s="204" t="str">
        <f t="shared" si="16"/>
        <v>-</v>
      </c>
      <c r="AN53" s="204" t="str">
        <f t="shared" si="17"/>
        <v>-</v>
      </c>
      <c r="AO53" s="204" t="str">
        <f t="shared" si="18"/>
        <v>-</v>
      </c>
      <c r="AP53" s="204" t="str">
        <f t="shared" si="19"/>
        <v>-</v>
      </c>
      <c r="AQ53" s="204" t="str">
        <f t="shared" si="20"/>
        <v>-</v>
      </c>
      <c r="AR53" s="213" t="str">
        <f t="shared" si="21"/>
        <v>-</v>
      </c>
      <c r="AS53" s="214">
        <f t="shared" si="22"/>
        <v>696</v>
      </c>
    </row>
    <row r="54" spans="1:45" x14ac:dyDescent="0.25">
      <c r="A54" s="216" t="s">
        <v>108</v>
      </c>
      <c r="B54" s="162" t="s">
        <v>170</v>
      </c>
      <c r="C54" s="162" t="s">
        <v>170</v>
      </c>
      <c r="D54" s="162" t="s">
        <v>170</v>
      </c>
      <c r="E54" s="162" t="s">
        <v>170</v>
      </c>
      <c r="F54" s="162" t="s">
        <v>170</v>
      </c>
      <c r="G54" s="162" t="s">
        <v>170</v>
      </c>
      <c r="H54" s="162" t="s">
        <v>170</v>
      </c>
      <c r="I54" s="162" t="s">
        <v>170</v>
      </c>
      <c r="J54" s="162" t="s">
        <v>170</v>
      </c>
      <c r="K54" s="162" t="s">
        <v>170</v>
      </c>
      <c r="L54" s="162" t="s">
        <v>170</v>
      </c>
      <c r="M54" s="162" t="s">
        <v>170</v>
      </c>
      <c r="N54" s="160" t="s">
        <v>252</v>
      </c>
      <c r="O54" s="160"/>
      <c r="P54" s="160"/>
      <c r="Q54" s="160"/>
      <c r="R54" s="160"/>
      <c r="S54" s="160"/>
      <c r="T54" s="160"/>
      <c r="U54" s="163"/>
      <c r="X54" s="216" t="s">
        <v>108</v>
      </c>
      <c r="Y54" s="204">
        <f t="shared" si="2"/>
        <v>0</v>
      </c>
      <c r="Z54" s="204">
        <f t="shared" si="3"/>
        <v>0</v>
      </c>
      <c r="AA54" s="204">
        <f t="shared" si="4"/>
        <v>0</v>
      </c>
      <c r="AB54" s="204">
        <f t="shared" si="5"/>
        <v>0</v>
      </c>
      <c r="AC54" s="204">
        <f t="shared" si="6"/>
        <v>0</v>
      </c>
      <c r="AD54" s="204">
        <f t="shared" si="7"/>
        <v>0</v>
      </c>
      <c r="AE54" s="204">
        <f t="shared" si="8"/>
        <v>0</v>
      </c>
      <c r="AF54" s="204">
        <f t="shared" si="9"/>
        <v>0</v>
      </c>
      <c r="AG54" s="204">
        <f t="shared" si="10"/>
        <v>0</v>
      </c>
      <c r="AH54" s="204">
        <f t="shared" si="11"/>
        <v>0</v>
      </c>
      <c r="AI54" s="204">
        <f t="shared" si="12"/>
        <v>0</v>
      </c>
      <c r="AJ54" s="204">
        <f t="shared" si="13"/>
        <v>0</v>
      </c>
      <c r="AK54" s="204">
        <f t="shared" si="14"/>
        <v>696</v>
      </c>
      <c r="AL54" s="204" t="str">
        <f t="shared" si="15"/>
        <v>-</v>
      </c>
      <c r="AM54" s="204" t="str">
        <f t="shared" si="16"/>
        <v>-</v>
      </c>
      <c r="AN54" s="204" t="str">
        <f t="shared" si="17"/>
        <v>-</v>
      </c>
      <c r="AO54" s="204" t="str">
        <f t="shared" si="18"/>
        <v>-</v>
      </c>
      <c r="AP54" s="204" t="str">
        <f t="shared" si="19"/>
        <v>-</v>
      </c>
      <c r="AQ54" s="204" t="str">
        <f t="shared" si="20"/>
        <v>-</v>
      </c>
      <c r="AR54" s="213" t="str">
        <f t="shared" si="21"/>
        <v>-</v>
      </c>
      <c r="AS54" s="214">
        <f t="shared" si="22"/>
        <v>696</v>
      </c>
    </row>
    <row r="55" spans="1:45" ht="15.75" thickBot="1" x14ac:dyDescent="0.3">
      <c r="A55" s="217" t="s">
        <v>109</v>
      </c>
      <c r="B55" s="162" t="s">
        <v>170</v>
      </c>
      <c r="C55" s="162" t="s">
        <v>170</v>
      </c>
      <c r="D55" s="162" t="s">
        <v>170</v>
      </c>
      <c r="E55" s="162" t="s">
        <v>170</v>
      </c>
      <c r="F55" s="162" t="s">
        <v>170</v>
      </c>
      <c r="G55" s="164" t="s">
        <v>170</v>
      </c>
      <c r="H55" s="164" t="s">
        <v>170</v>
      </c>
      <c r="I55" s="164" t="s">
        <v>170</v>
      </c>
      <c r="J55" s="164" t="s">
        <v>170</v>
      </c>
      <c r="K55" s="164" t="s">
        <v>170</v>
      </c>
      <c r="L55" s="164" t="s">
        <v>170</v>
      </c>
      <c r="M55" s="164" t="s">
        <v>170</v>
      </c>
      <c r="N55" s="160" t="s">
        <v>252</v>
      </c>
      <c r="O55" s="160"/>
      <c r="P55" s="160"/>
      <c r="Q55" s="160"/>
      <c r="R55" s="160"/>
      <c r="S55" s="160"/>
      <c r="T55" s="160"/>
      <c r="U55" s="165"/>
      <c r="X55" s="217" t="s">
        <v>109</v>
      </c>
      <c r="Y55" s="218">
        <f t="shared" si="2"/>
        <v>0</v>
      </c>
      <c r="Z55" s="218">
        <f t="shared" si="3"/>
        <v>0</v>
      </c>
      <c r="AA55" s="218">
        <f t="shared" si="4"/>
        <v>0</v>
      </c>
      <c r="AB55" s="218">
        <f t="shared" si="5"/>
        <v>0</v>
      </c>
      <c r="AC55" s="218">
        <f t="shared" si="6"/>
        <v>0</v>
      </c>
      <c r="AD55" s="218">
        <f t="shared" si="7"/>
        <v>0</v>
      </c>
      <c r="AE55" s="218">
        <f t="shared" si="8"/>
        <v>0</v>
      </c>
      <c r="AF55" s="218">
        <f t="shared" si="9"/>
        <v>0</v>
      </c>
      <c r="AG55" s="218">
        <f t="shared" si="10"/>
        <v>0</v>
      </c>
      <c r="AH55" s="218">
        <f t="shared" si="11"/>
        <v>0</v>
      </c>
      <c r="AI55" s="218">
        <f t="shared" si="12"/>
        <v>0</v>
      </c>
      <c r="AJ55" s="218">
        <f t="shared" si="13"/>
        <v>0</v>
      </c>
      <c r="AK55" s="218">
        <f t="shared" si="14"/>
        <v>696</v>
      </c>
      <c r="AL55" s="218" t="str">
        <f t="shared" si="15"/>
        <v>-</v>
      </c>
      <c r="AM55" s="218" t="str">
        <f t="shared" si="16"/>
        <v>-</v>
      </c>
      <c r="AN55" s="218" t="str">
        <f t="shared" si="17"/>
        <v>-</v>
      </c>
      <c r="AO55" s="218" t="str">
        <f t="shared" si="18"/>
        <v>-</v>
      </c>
      <c r="AP55" s="218" t="str">
        <f t="shared" si="19"/>
        <v>-</v>
      </c>
      <c r="AQ55" s="218" t="str">
        <f t="shared" si="20"/>
        <v>-</v>
      </c>
      <c r="AR55" s="219" t="str">
        <f t="shared" si="21"/>
        <v>-</v>
      </c>
      <c r="AS55" s="220">
        <f t="shared" si="22"/>
        <v>696</v>
      </c>
    </row>
    <row r="56" spans="1:45" ht="16.5" thickTop="1" thickBot="1" x14ac:dyDescent="0.3"/>
    <row r="57" spans="1:45" ht="15.75" customHeight="1" thickTop="1" x14ac:dyDescent="0.25">
      <c r="A57" s="514" t="s">
        <v>265</v>
      </c>
      <c r="B57" s="515"/>
      <c r="C57" s="515"/>
      <c r="D57" s="515"/>
      <c r="E57" s="515"/>
      <c r="F57" s="515"/>
      <c r="G57" s="515"/>
      <c r="H57" s="515"/>
      <c r="I57" s="515"/>
      <c r="J57" s="515"/>
      <c r="K57" s="515"/>
      <c r="L57" s="515"/>
      <c r="M57" s="515"/>
      <c r="N57" s="515"/>
      <c r="O57" s="515"/>
      <c r="P57" s="515"/>
      <c r="Q57" s="515"/>
      <c r="R57" s="515"/>
      <c r="S57" s="515"/>
      <c r="T57" s="515"/>
      <c r="U57" s="516"/>
      <c r="X57" s="514" t="s">
        <v>268</v>
      </c>
      <c r="Y57" s="515"/>
      <c r="Z57" s="515"/>
      <c r="AA57" s="515"/>
      <c r="AB57" s="515"/>
      <c r="AC57" s="515"/>
      <c r="AD57" s="515"/>
      <c r="AE57" s="515"/>
      <c r="AF57" s="515"/>
      <c r="AG57" s="515"/>
      <c r="AH57" s="515"/>
      <c r="AI57" s="515"/>
      <c r="AJ57" s="515"/>
      <c r="AK57" s="515"/>
      <c r="AL57" s="515"/>
      <c r="AM57" s="515"/>
      <c r="AN57" s="515"/>
      <c r="AO57" s="515"/>
      <c r="AP57" s="515"/>
      <c r="AQ57" s="515"/>
      <c r="AR57" s="515"/>
      <c r="AS57" s="517" t="s">
        <v>174</v>
      </c>
    </row>
    <row r="58" spans="1:45" ht="15.75" thickBot="1" x14ac:dyDescent="0.3">
      <c r="A58" s="200"/>
      <c r="B58" s="204" t="s">
        <v>190</v>
      </c>
      <c r="C58" s="204" t="s">
        <v>191</v>
      </c>
      <c r="D58" s="204" t="s">
        <v>192</v>
      </c>
      <c r="E58" s="204" t="s">
        <v>193</v>
      </c>
      <c r="F58" s="204" t="s">
        <v>194</v>
      </c>
      <c r="G58" s="204" t="s">
        <v>195</v>
      </c>
      <c r="H58" s="204" t="s">
        <v>196</v>
      </c>
      <c r="I58" s="204" t="s">
        <v>197</v>
      </c>
      <c r="J58" s="204" t="s">
        <v>198</v>
      </c>
      <c r="K58" s="204" t="s">
        <v>199</v>
      </c>
      <c r="L58" s="204" t="s">
        <v>200</v>
      </c>
      <c r="M58" s="204" t="s">
        <v>201</v>
      </c>
      <c r="N58" s="204" t="s">
        <v>202</v>
      </c>
      <c r="O58" s="204" t="s">
        <v>203</v>
      </c>
      <c r="P58" s="204" t="s">
        <v>204</v>
      </c>
      <c r="Q58" s="204" t="s">
        <v>205</v>
      </c>
      <c r="R58" s="204" t="s">
        <v>206</v>
      </c>
      <c r="S58" s="204" t="s">
        <v>207</v>
      </c>
      <c r="T58" s="204" t="s">
        <v>208</v>
      </c>
      <c r="U58" s="205" t="s">
        <v>209</v>
      </c>
      <c r="X58" s="206"/>
      <c r="Y58" s="204" t="s">
        <v>190</v>
      </c>
      <c r="Z58" s="204" t="s">
        <v>191</v>
      </c>
      <c r="AA58" s="204" t="s">
        <v>192</v>
      </c>
      <c r="AB58" s="204" t="s">
        <v>193</v>
      </c>
      <c r="AC58" s="204" t="s">
        <v>194</v>
      </c>
      <c r="AD58" s="204" t="s">
        <v>195</v>
      </c>
      <c r="AE58" s="204" t="s">
        <v>196</v>
      </c>
      <c r="AF58" s="204" t="s">
        <v>197</v>
      </c>
      <c r="AG58" s="204" t="s">
        <v>198</v>
      </c>
      <c r="AH58" s="204" t="s">
        <v>199</v>
      </c>
      <c r="AI58" s="204" t="s">
        <v>200</v>
      </c>
      <c r="AJ58" s="204" t="s">
        <v>201</v>
      </c>
      <c r="AK58" s="204" t="s">
        <v>202</v>
      </c>
      <c r="AL58" s="204" t="s">
        <v>203</v>
      </c>
      <c r="AM58" s="204" t="s">
        <v>204</v>
      </c>
      <c r="AN58" s="204" t="s">
        <v>205</v>
      </c>
      <c r="AO58" s="204" t="s">
        <v>206</v>
      </c>
      <c r="AP58" s="204" t="s">
        <v>207</v>
      </c>
      <c r="AQ58" s="204" t="s">
        <v>208</v>
      </c>
      <c r="AR58" s="205" t="s">
        <v>209</v>
      </c>
      <c r="AS58" s="518"/>
    </row>
    <row r="59" spans="1:45" x14ac:dyDescent="0.25">
      <c r="A59" s="207" t="s">
        <v>86</v>
      </c>
      <c r="B59" s="162" t="s">
        <v>170</v>
      </c>
      <c r="C59" s="162" t="s">
        <v>170</v>
      </c>
      <c r="D59" s="162" t="s">
        <v>170</v>
      </c>
      <c r="E59" s="162" t="s">
        <v>170</v>
      </c>
      <c r="F59" s="162" t="s">
        <v>170</v>
      </c>
      <c r="G59" s="160" t="s">
        <v>170</v>
      </c>
      <c r="H59" s="160" t="s">
        <v>170</v>
      </c>
      <c r="I59" s="160" t="s">
        <v>170</v>
      </c>
      <c r="J59" s="160" t="s">
        <v>170</v>
      </c>
      <c r="K59" s="160" t="s">
        <v>170</v>
      </c>
      <c r="L59" s="160" t="s">
        <v>170</v>
      </c>
      <c r="M59" s="160" t="s">
        <v>170</v>
      </c>
      <c r="N59" s="160" t="s">
        <v>302</v>
      </c>
      <c r="O59" s="160"/>
      <c r="P59" s="160"/>
      <c r="Q59" s="160"/>
      <c r="R59" s="160"/>
      <c r="S59" s="160"/>
      <c r="T59" s="160"/>
      <c r="U59" s="161"/>
      <c r="X59" s="209" t="s">
        <v>86</v>
      </c>
      <c r="Y59" s="210">
        <f t="shared" ref="Y59:Y82" si="23">IF(B59=$BD$1,$T$9,IF(B59=$BD$2,0,"-"))</f>
        <v>0</v>
      </c>
      <c r="Z59" s="210">
        <f t="shared" ref="Z59:Z82" si="24">IF(C59=$BD$1,$T$10,IF(C59=$BD$2,0,"-"))</f>
        <v>0</v>
      </c>
      <c r="AA59" s="210">
        <f t="shared" ref="AA59:AA82" si="25">IF(D59=$BD$1,$T$11,IF(D59=$BD$2,0,"-"))</f>
        <v>0</v>
      </c>
      <c r="AB59" s="210">
        <f t="shared" ref="AB59:AB82" si="26">IF(E59=$BD$1,$T$12,IF(E59=$BD$2,0,"-"))</f>
        <v>0</v>
      </c>
      <c r="AC59" s="210">
        <f t="shared" ref="AC59:AC82" si="27">IF(F59=$BD$1,$T$13,IF(F59=$BD$2,0,"-"))</f>
        <v>0</v>
      </c>
      <c r="AD59" s="210">
        <f t="shared" ref="AD59:AD82" si="28">IF(G59=$BD$1,$T$14,IF(G59=$BD$2,0,"-"))</f>
        <v>0</v>
      </c>
      <c r="AE59" s="210">
        <f t="shared" ref="AE59:AE82" si="29">IF(H59=$BD$1,$T$15,IF(H59=$BD$2,0,"-"))</f>
        <v>0</v>
      </c>
      <c r="AF59" s="210">
        <f t="shared" ref="AF59:AF82" si="30">IF(I59=$BD$1,$T$16,IF(I59=$BD$2,0,"-"))</f>
        <v>0</v>
      </c>
      <c r="AG59" s="210">
        <f t="shared" ref="AG59:AG82" si="31">IF(J59=$BD$1,$T$17,IF(J59=$BD$2,0,"-"))</f>
        <v>0</v>
      </c>
      <c r="AH59" s="210">
        <f t="shared" ref="AH59:AH82" si="32">IF(K59=$BD$1,$T$18,IF(K59=$BD$2,0,"-"))</f>
        <v>0</v>
      </c>
      <c r="AI59" s="210">
        <f t="shared" ref="AI59:AI82" si="33">IF(L59=$BD$1,$T$19,IF(L59=$BD$2,0,"-"))</f>
        <v>0</v>
      </c>
      <c r="AJ59" s="210">
        <f t="shared" ref="AJ59:AJ82" si="34">IF(M59=$BD$1,$T$20,IF(M59=$BD$2,0,"-"))</f>
        <v>0</v>
      </c>
      <c r="AK59" s="210">
        <f t="shared" ref="AK59:AK82" si="35">IF(N59=$BD$1,$T$21,IF(N59=$BD$2,0,"-"))</f>
        <v>696</v>
      </c>
      <c r="AL59" s="210" t="str">
        <f t="shared" ref="AL59:AL82" si="36">IF(O59=$BD$1,$T$22,IF(O59=$BD$2,0,"-"))</f>
        <v>-</v>
      </c>
      <c r="AM59" s="210" t="str">
        <f t="shared" ref="AM59:AM82" si="37">IF(P59=$BD$1,$T$23,IF(P59=$BD$2,0,"-"))</f>
        <v>-</v>
      </c>
      <c r="AN59" s="210" t="str">
        <f t="shared" ref="AN59:AN82" si="38">IF(Q59=$BD$1,$T$24,IF(Q59=$BD$2,0,"-"))</f>
        <v>-</v>
      </c>
      <c r="AO59" s="210" t="str">
        <f t="shared" ref="AO59:AO82" si="39">IF(R59=$BD$1,$T$25,IF(R59=$BD$2,0,"-"))</f>
        <v>-</v>
      </c>
      <c r="AP59" s="210" t="str">
        <f t="shared" ref="AP59:AP82" si="40">IF(S59=$BD$1,$T$26,IF(S59=$BD$2,0,"-"))</f>
        <v>-</v>
      </c>
      <c r="AQ59" s="210" t="str">
        <f t="shared" ref="AQ59:AQ82" si="41">IF(T59=$BD$1,$T$27,IF(T59=$BD$2,0,"-"))</f>
        <v>-</v>
      </c>
      <c r="AR59" s="211" t="str">
        <f t="shared" ref="AR59:AR82" si="42">IF(U59=$BD$1,$T$28,IF(U59=$BD$2,0,"-"))</f>
        <v>-</v>
      </c>
      <c r="AS59" s="212">
        <f>SUM(Y59:AR59)</f>
        <v>696</v>
      </c>
    </row>
    <row r="60" spans="1:45" x14ac:dyDescent="0.25">
      <c r="A60" s="207" t="s">
        <v>87</v>
      </c>
      <c r="B60" s="162" t="s">
        <v>170</v>
      </c>
      <c r="C60" s="162" t="s">
        <v>170</v>
      </c>
      <c r="D60" s="162" t="s">
        <v>170</v>
      </c>
      <c r="E60" s="162" t="s">
        <v>170</v>
      </c>
      <c r="F60" s="162" t="s">
        <v>170</v>
      </c>
      <c r="G60" s="160" t="s">
        <v>170</v>
      </c>
      <c r="H60" s="160" t="s">
        <v>170</v>
      </c>
      <c r="I60" s="160" t="s">
        <v>170</v>
      </c>
      <c r="J60" s="160" t="s">
        <v>170</v>
      </c>
      <c r="K60" s="160" t="s">
        <v>170</v>
      </c>
      <c r="L60" s="160" t="s">
        <v>170</v>
      </c>
      <c r="M60" s="160" t="s">
        <v>170</v>
      </c>
      <c r="N60" s="160" t="s">
        <v>302</v>
      </c>
      <c r="O60" s="160"/>
      <c r="P60" s="160"/>
      <c r="Q60" s="160"/>
      <c r="R60" s="160"/>
      <c r="S60" s="160"/>
      <c r="T60" s="160"/>
      <c r="U60" s="163"/>
      <c r="X60" s="207" t="s">
        <v>87</v>
      </c>
      <c r="Y60" s="204">
        <f t="shared" si="23"/>
        <v>0</v>
      </c>
      <c r="Z60" s="204">
        <f t="shared" si="24"/>
        <v>0</v>
      </c>
      <c r="AA60" s="204">
        <f t="shared" si="25"/>
        <v>0</v>
      </c>
      <c r="AB60" s="204">
        <f t="shared" si="26"/>
        <v>0</v>
      </c>
      <c r="AC60" s="204">
        <f t="shared" si="27"/>
        <v>0</v>
      </c>
      <c r="AD60" s="204">
        <f t="shared" si="28"/>
        <v>0</v>
      </c>
      <c r="AE60" s="204">
        <f t="shared" si="29"/>
        <v>0</v>
      </c>
      <c r="AF60" s="204">
        <f t="shared" si="30"/>
        <v>0</v>
      </c>
      <c r="AG60" s="204">
        <f t="shared" si="31"/>
        <v>0</v>
      </c>
      <c r="AH60" s="204">
        <f t="shared" si="32"/>
        <v>0</v>
      </c>
      <c r="AI60" s="204">
        <f t="shared" si="33"/>
        <v>0</v>
      </c>
      <c r="AJ60" s="204">
        <f t="shared" si="34"/>
        <v>0</v>
      </c>
      <c r="AK60" s="204">
        <f t="shared" si="35"/>
        <v>696</v>
      </c>
      <c r="AL60" s="204" t="str">
        <f t="shared" si="36"/>
        <v>-</v>
      </c>
      <c r="AM60" s="204" t="str">
        <f t="shared" si="37"/>
        <v>-</v>
      </c>
      <c r="AN60" s="204" t="str">
        <f t="shared" si="38"/>
        <v>-</v>
      </c>
      <c r="AO60" s="204" t="str">
        <f t="shared" si="39"/>
        <v>-</v>
      </c>
      <c r="AP60" s="204" t="str">
        <f t="shared" si="40"/>
        <v>-</v>
      </c>
      <c r="AQ60" s="204" t="str">
        <f t="shared" si="41"/>
        <v>-</v>
      </c>
      <c r="AR60" s="213" t="str">
        <f t="shared" si="42"/>
        <v>-</v>
      </c>
      <c r="AS60" s="214">
        <f t="shared" ref="AS60:AS82" si="43">SUM(Y60:AR60)</f>
        <v>696</v>
      </c>
    </row>
    <row r="61" spans="1:45" x14ac:dyDescent="0.25">
      <c r="A61" s="207" t="s">
        <v>88</v>
      </c>
      <c r="B61" s="162" t="s">
        <v>170</v>
      </c>
      <c r="C61" s="162" t="s">
        <v>170</v>
      </c>
      <c r="D61" s="162" t="s">
        <v>170</v>
      </c>
      <c r="E61" s="162" t="s">
        <v>170</v>
      </c>
      <c r="F61" s="162" t="s">
        <v>170</v>
      </c>
      <c r="G61" s="160" t="s">
        <v>170</v>
      </c>
      <c r="H61" s="160" t="s">
        <v>170</v>
      </c>
      <c r="I61" s="160" t="s">
        <v>170</v>
      </c>
      <c r="J61" s="160" t="s">
        <v>170</v>
      </c>
      <c r="K61" s="160" t="s">
        <v>170</v>
      </c>
      <c r="L61" s="160" t="s">
        <v>170</v>
      </c>
      <c r="M61" s="160" t="s">
        <v>170</v>
      </c>
      <c r="N61" s="160" t="s">
        <v>302</v>
      </c>
      <c r="O61" s="160"/>
      <c r="P61" s="160"/>
      <c r="Q61" s="160"/>
      <c r="R61" s="160"/>
      <c r="S61" s="160"/>
      <c r="T61" s="160"/>
      <c r="U61" s="161"/>
      <c r="X61" s="207" t="s">
        <v>88</v>
      </c>
      <c r="Y61" s="208">
        <f t="shared" si="23"/>
        <v>0</v>
      </c>
      <c r="Z61" s="208">
        <f t="shared" si="24"/>
        <v>0</v>
      </c>
      <c r="AA61" s="208">
        <f t="shared" si="25"/>
        <v>0</v>
      </c>
      <c r="AB61" s="208">
        <f t="shared" si="26"/>
        <v>0</v>
      </c>
      <c r="AC61" s="208">
        <f t="shared" si="27"/>
        <v>0</v>
      </c>
      <c r="AD61" s="208">
        <f t="shared" si="28"/>
        <v>0</v>
      </c>
      <c r="AE61" s="208">
        <f t="shared" si="29"/>
        <v>0</v>
      </c>
      <c r="AF61" s="208">
        <f t="shared" si="30"/>
        <v>0</v>
      </c>
      <c r="AG61" s="208">
        <f t="shared" si="31"/>
        <v>0</v>
      </c>
      <c r="AH61" s="208">
        <f t="shared" si="32"/>
        <v>0</v>
      </c>
      <c r="AI61" s="208">
        <f t="shared" si="33"/>
        <v>0</v>
      </c>
      <c r="AJ61" s="208">
        <f t="shared" si="34"/>
        <v>0</v>
      </c>
      <c r="AK61" s="208">
        <f t="shared" si="35"/>
        <v>696</v>
      </c>
      <c r="AL61" s="208" t="str">
        <f t="shared" si="36"/>
        <v>-</v>
      </c>
      <c r="AM61" s="208" t="str">
        <f t="shared" si="37"/>
        <v>-</v>
      </c>
      <c r="AN61" s="208" t="str">
        <f t="shared" si="38"/>
        <v>-</v>
      </c>
      <c r="AO61" s="208" t="str">
        <f t="shared" si="39"/>
        <v>-</v>
      </c>
      <c r="AP61" s="208" t="str">
        <f t="shared" si="40"/>
        <v>-</v>
      </c>
      <c r="AQ61" s="208" t="str">
        <f t="shared" si="41"/>
        <v>-</v>
      </c>
      <c r="AR61" s="215" t="str">
        <f t="shared" si="42"/>
        <v>-</v>
      </c>
      <c r="AS61" s="214">
        <f t="shared" si="43"/>
        <v>696</v>
      </c>
    </row>
    <row r="62" spans="1:45" x14ac:dyDescent="0.25">
      <c r="A62" s="207" t="s">
        <v>89</v>
      </c>
      <c r="B62" s="162" t="s">
        <v>170</v>
      </c>
      <c r="C62" s="162" t="s">
        <v>170</v>
      </c>
      <c r="D62" s="162" t="s">
        <v>170</v>
      </c>
      <c r="E62" s="162" t="s">
        <v>170</v>
      </c>
      <c r="F62" s="162" t="s">
        <v>170</v>
      </c>
      <c r="G62" s="160" t="s">
        <v>170</v>
      </c>
      <c r="H62" s="160" t="s">
        <v>170</v>
      </c>
      <c r="I62" s="160" t="s">
        <v>170</v>
      </c>
      <c r="J62" s="160" t="s">
        <v>170</v>
      </c>
      <c r="K62" s="160" t="s">
        <v>170</v>
      </c>
      <c r="L62" s="160" t="s">
        <v>170</v>
      </c>
      <c r="M62" s="160" t="s">
        <v>170</v>
      </c>
      <c r="N62" s="160" t="s">
        <v>302</v>
      </c>
      <c r="O62" s="160"/>
      <c r="P62" s="160"/>
      <c r="Q62" s="160"/>
      <c r="R62" s="160"/>
      <c r="S62" s="160"/>
      <c r="T62" s="160"/>
      <c r="U62" s="161"/>
      <c r="X62" s="207" t="s">
        <v>89</v>
      </c>
      <c r="Y62" s="208">
        <f t="shared" si="23"/>
        <v>0</v>
      </c>
      <c r="Z62" s="208">
        <f t="shared" si="24"/>
        <v>0</v>
      </c>
      <c r="AA62" s="208">
        <f t="shared" si="25"/>
        <v>0</v>
      </c>
      <c r="AB62" s="208">
        <f t="shared" si="26"/>
        <v>0</v>
      </c>
      <c r="AC62" s="208">
        <f t="shared" si="27"/>
        <v>0</v>
      </c>
      <c r="AD62" s="208">
        <f t="shared" si="28"/>
        <v>0</v>
      </c>
      <c r="AE62" s="208">
        <f t="shared" si="29"/>
        <v>0</v>
      </c>
      <c r="AF62" s="208">
        <f t="shared" si="30"/>
        <v>0</v>
      </c>
      <c r="AG62" s="208">
        <f t="shared" si="31"/>
        <v>0</v>
      </c>
      <c r="AH62" s="208">
        <f t="shared" si="32"/>
        <v>0</v>
      </c>
      <c r="AI62" s="208">
        <f t="shared" si="33"/>
        <v>0</v>
      </c>
      <c r="AJ62" s="208">
        <f t="shared" si="34"/>
        <v>0</v>
      </c>
      <c r="AK62" s="208">
        <f t="shared" si="35"/>
        <v>696</v>
      </c>
      <c r="AL62" s="208" t="str">
        <f t="shared" si="36"/>
        <v>-</v>
      </c>
      <c r="AM62" s="208" t="str">
        <f t="shared" si="37"/>
        <v>-</v>
      </c>
      <c r="AN62" s="208" t="str">
        <f t="shared" si="38"/>
        <v>-</v>
      </c>
      <c r="AO62" s="208" t="str">
        <f t="shared" si="39"/>
        <v>-</v>
      </c>
      <c r="AP62" s="208" t="str">
        <f t="shared" si="40"/>
        <v>-</v>
      </c>
      <c r="AQ62" s="208" t="str">
        <f t="shared" si="41"/>
        <v>-</v>
      </c>
      <c r="AR62" s="215" t="str">
        <f t="shared" si="42"/>
        <v>-</v>
      </c>
      <c r="AS62" s="214">
        <f t="shared" si="43"/>
        <v>696</v>
      </c>
    </row>
    <row r="63" spans="1:45" x14ac:dyDescent="0.25">
      <c r="A63" s="207" t="s">
        <v>90</v>
      </c>
      <c r="B63" s="162" t="s">
        <v>170</v>
      </c>
      <c r="C63" s="162" t="s">
        <v>170</v>
      </c>
      <c r="D63" s="162" t="s">
        <v>170</v>
      </c>
      <c r="E63" s="162" t="s">
        <v>170</v>
      </c>
      <c r="F63" s="162" t="s">
        <v>170</v>
      </c>
      <c r="G63" s="160" t="s">
        <v>170</v>
      </c>
      <c r="H63" s="160" t="s">
        <v>170</v>
      </c>
      <c r="I63" s="160" t="s">
        <v>170</v>
      </c>
      <c r="J63" s="160" t="s">
        <v>170</v>
      </c>
      <c r="K63" s="160" t="s">
        <v>170</v>
      </c>
      <c r="L63" s="160" t="s">
        <v>170</v>
      </c>
      <c r="M63" s="160" t="s">
        <v>170</v>
      </c>
      <c r="N63" s="160" t="s">
        <v>302</v>
      </c>
      <c r="O63" s="160"/>
      <c r="P63" s="160"/>
      <c r="Q63" s="160"/>
      <c r="R63" s="160"/>
      <c r="S63" s="160"/>
      <c r="T63" s="160"/>
      <c r="U63" s="161"/>
      <c r="X63" s="207" t="s">
        <v>90</v>
      </c>
      <c r="Y63" s="208">
        <f t="shared" si="23"/>
        <v>0</v>
      </c>
      <c r="Z63" s="208">
        <f t="shared" si="24"/>
        <v>0</v>
      </c>
      <c r="AA63" s="208">
        <f t="shared" si="25"/>
        <v>0</v>
      </c>
      <c r="AB63" s="208">
        <f t="shared" si="26"/>
        <v>0</v>
      </c>
      <c r="AC63" s="208">
        <f t="shared" si="27"/>
        <v>0</v>
      </c>
      <c r="AD63" s="208">
        <f t="shared" si="28"/>
        <v>0</v>
      </c>
      <c r="AE63" s="208">
        <f t="shared" si="29"/>
        <v>0</v>
      </c>
      <c r="AF63" s="208">
        <f t="shared" si="30"/>
        <v>0</v>
      </c>
      <c r="AG63" s="208">
        <f t="shared" si="31"/>
        <v>0</v>
      </c>
      <c r="AH63" s="208">
        <f t="shared" si="32"/>
        <v>0</v>
      </c>
      <c r="AI63" s="208">
        <f t="shared" si="33"/>
        <v>0</v>
      </c>
      <c r="AJ63" s="208">
        <f t="shared" si="34"/>
        <v>0</v>
      </c>
      <c r="AK63" s="208">
        <f t="shared" si="35"/>
        <v>696</v>
      </c>
      <c r="AL63" s="208" t="str">
        <f t="shared" si="36"/>
        <v>-</v>
      </c>
      <c r="AM63" s="208" t="str">
        <f t="shared" si="37"/>
        <v>-</v>
      </c>
      <c r="AN63" s="208" t="str">
        <f t="shared" si="38"/>
        <v>-</v>
      </c>
      <c r="AO63" s="208" t="str">
        <f t="shared" si="39"/>
        <v>-</v>
      </c>
      <c r="AP63" s="208" t="str">
        <f t="shared" si="40"/>
        <v>-</v>
      </c>
      <c r="AQ63" s="208" t="str">
        <f t="shared" si="41"/>
        <v>-</v>
      </c>
      <c r="AR63" s="215" t="str">
        <f t="shared" si="42"/>
        <v>-</v>
      </c>
      <c r="AS63" s="214">
        <f t="shared" si="43"/>
        <v>696</v>
      </c>
    </row>
    <row r="64" spans="1:45" x14ac:dyDescent="0.25">
      <c r="A64" s="207" t="s">
        <v>91</v>
      </c>
      <c r="B64" s="162" t="s">
        <v>170</v>
      </c>
      <c r="C64" s="162" t="s">
        <v>170</v>
      </c>
      <c r="D64" s="162" t="s">
        <v>170</v>
      </c>
      <c r="E64" s="162" t="s">
        <v>170</v>
      </c>
      <c r="F64" s="162" t="s">
        <v>170</v>
      </c>
      <c r="G64" s="160" t="s">
        <v>170</v>
      </c>
      <c r="H64" s="160" t="s">
        <v>170</v>
      </c>
      <c r="I64" s="160" t="s">
        <v>170</v>
      </c>
      <c r="J64" s="160" t="s">
        <v>170</v>
      </c>
      <c r="K64" s="160" t="s">
        <v>170</v>
      </c>
      <c r="L64" s="160" t="s">
        <v>170</v>
      </c>
      <c r="M64" s="160" t="s">
        <v>170</v>
      </c>
      <c r="N64" s="160" t="s">
        <v>302</v>
      </c>
      <c r="O64" s="160"/>
      <c r="P64" s="160"/>
      <c r="Q64" s="160"/>
      <c r="R64" s="160"/>
      <c r="S64" s="160"/>
      <c r="T64" s="160"/>
      <c r="U64" s="161"/>
      <c r="X64" s="207" t="s">
        <v>91</v>
      </c>
      <c r="Y64" s="208">
        <f t="shared" si="23"/>
        <v>0</v>
      </c>
      <c r="Z64" s="208">
        <f t="shared" si="24"/>
        <v>0</v>
      </c>
      <c r="AA64" s="208">
        <f t="shared" si="25"/>
        <v>0</v>
      </c>
      <c r="AB64" s="208">
        <f t="shared" si="26"/>
        <v>0</v>
      </c>
      <c r="AC64" s="208">
        <f t="shared" si="27"/>
        <v>0</v>
      </c>
      <c r="AD64" s="208">
        <f t="shared" si="28"/>
        <v>0</v>
      </c>
      <c r="AE64" s="208">
        <f t="shared" si="29"/>
        <v>0</v>
      </c>
      <c r="AF64" s="208">
        <f t="shared" si="30"/>
        <v>0</v>
      </c>
      <c r="AG64" s="208">
        <f t="shared" si="31"/>
        <v>0</v>
      </c>
      <c r="AH64" s="208">
        <f t="shared" si="32"/>
        <v>0</v>
      </c>
      <c r="AI64" s="208">
        <f t="shared" si="33"/>
        <v>0</v>
      </c>
      <c r="AJ64" s="208">
        <f t="shared" si="34"/>
        <v>0</v>
      </c>
      <c r="AK64" s="208">
        <f t="shared" si="35"/>
        <v>696</v>
      </c>
      <c r="AL64" s="208" t="str">
        <f t="shared" si="36"/>
        <v>-</v>
      </c>
      <c r="AM64" s="208" t="str">
        <f t="shared" si="37"/>
        <v>-</v>
      </c>
      <c r="AN64" s="208" t="str">
        <f t="shared" si="38"/>
        <v>-</v>
      </c>
      <c r="AO64" s="208" t="str">
        <f t="shared" si="39"/>
        <v>-</v>
      </c>
      <c r="AP64" s="208" t="str">
        <f t="shared" si="40"/>
        <v>-</v>
      </c>
      <c r="AQ64" s="208" t="str">
        <f t="shared" si="41"/>
        <v>-</v>
      </c>
      <c r="AR64" s="215" t="str">
        <f t="shared" si="42"/>
        <v>-</v>
      </c>
      <c r="AS64" s="214">
        <f t="shared" si="43"/>
        <v>696</v>
      </c>
    </row>
    <row r="65" spans="1:45" x14ac:dyDescent="0.25">
      <c r="A65" s="207" t="s">
        <v>92</v>
      </c>
      <c r="B65" s="162" t="s">
        <v>170</v>
      </c>
      <c r="C65" s="162" t="s">
        <v>170</v>
      </c>
      <c r="D65" s="162" t="s">
        <v>170</v>
      </c>
      <c r="E65" s="162" t="s">
        <v>170</v>
      </c>
      <c r="F65" s="162" t="s">
        <v>170</v>
      </c>
      <c r="G65" s="160" t="s">
        <v>170</v>
      </c>
      <c r="H65" s="160" t="s">
        <v>170</v>
      </c>
      <c r="I65" s="160" t="s">
        <v>170</v>
      </c>
      <c r="J65" s="160" t="s">
        <v>170</v>
      </c>
      <c r="K65" s="160" t="s">
        <v>170</v>
      </c>
      <c r="L65" s="160" t="s">
        <v>170</v>
      </c>
      <c r="M65" s="160" t="s">
        <v>170</v>
      </c>
      <c r="N65" s="160" t="s">
        <v>302</v>
      </c>
      <c r="O65" s="160"/>
      <c r="P65" s="160"/>
      <c r="Q65" s="160"/>
      <c r="R65" s="160"/>
      <c r="S65" s="160"/>
      <c r="T65" s="160"/>
      <c r="U65" s="161"/>
      <c r="X65" s="207" t="s">
        <v>92</v>
      </c>
      <c r="Y65" s="208">
        <f t="shared" si="23"/>
        <v>0</v>
      </c>
      <c r="Z65" s="208">
        <f t="shared" si="24"/>
        <v>0</v>
      </c>
      <c r="AA65" s="208">
        <f t="shared" si="25"/>
        <v>0</v>
      </c>
      <c r="AB65" s="208">
        <f t="shared" si="26"/>
        <v>0</v>
      </c>
      <c r="AC65" s="208">
        <f t="shared" si="27"/>
        <v>0</v>
      </c>
      <c r="AD65" s="208">
        <f t="shared" si="28"/>
        <v>0</v>
      </c>
      <c r="AE65" s="208">
        <f t="shared" si="29"/>
        <v>0</v>
      </c>
      <c r="AF65" s="208">
        <f t="shared" si="30"/>
        <v>0</v>
      </c>
      <c r="AG65" s="208">
        <f t="shared" si="31"/>
        <v>0</v>
      </c>
      <c r="AH65" s="208">
        <f t="shared" si="32"/>
        <v>0</v>
      </c>
      <c r="AI65" s="208">
        <f t="shared" si="33"/>
        <v>0</v>
      </c>
      <c r="AJ65" s="208">
        <f t="shared" si="34"/>
        <v>0</v>
      </c>
      <c r="AK65" s="208">
        <f t="shared" si="35"/>
        <v>696</v>
      </c>
      <c r="AL65" s="208" t="str">
        <f t="shared" si="36"/>
        <v>-</v>
      </c>
      <c r="AM65" s="208" t="str">
        <f t="shared" si="37"/>
        <v>-</v>
      </c>
      <c r="AN65" s="208" t="str">
        <f t="shared" si="38"/>
        <v>-</v>
      </c>
      <c r="AO65" s="208" t="str">
        <f t="shared" si="39"/>
        <v>-</v>
      </c>
      <c r="AP65" s="208" t="str">
        <f t="shared" si="40"/>
        <v>-</v>
      </c>
      <c r="AQ65" s="208" t="str">
        <f t="shared" si="41"/>
        <v>-</v>
      </c>
      <c r="AR65" s="215" t="str">
        <f t="shared" si="42"/>
        <v>-</v>
      </c>
      <c r="AS65" s="214">
        <f t="shared" si="43"/>
        <v>696</v>
      </c>
    </row>
    <row r="66" spans="1:45" x14ac:dyDescent="0.25">
      <c r="A66" s="207" t="s">
        <v>93</v>
      </c>
      <c r="B66" s="160" t="s">
        <v>170</v>
      </c>
      <c r="C66" s="160" t="s">
        <v>170</v>
      </c>
      <c r="D66" s="160" t="s">
        <v>170</v>
      </c>
      <c r="E66" s="160" t="s">
        <v>170</v>
      </c>
      <c r="F66" s="160" t="s">
        <v>170</v>
      </c>
      <c r="G66" s="160" t="s">
        <v>170</v>
      </c>
      <c r="H66" s="160" t="s">
        <v>170</v>
      </c>
      <c r="I66" s="160" t="s">
        <v>170</v>
      </c>
      <c r="J66" s="160" t="s">
        <v>170</v>
      </c>
      <c r="K66" s="160" t="s">
        <v>170</v>
      </c>
      <c r="L66" s="160" t="s">
        <v>170</v>
      </c>
      <c r="M66" s="160" t="s">
        <v>170</v>
      </c>
      <c r="N66" s="160" t="s">
        <v>302</v>
      </c>
      <c r="O66" s="160"/>
      <c r="P66" s="160"/>
      <c r="Q66" s="160"/>
      <c r="R66" s="160"/>
      <c r="S66" s="160"/>
      <c r="T66" s="160"/>
      <c r="U66" s="161"/>
      <c r="X66" s="207" t="s">
        <v>93</v>
      </c>
      <c r="Y66" s="208">
        <f t="shared" si="23"/>
        <v>0</v>
      </c>
      <c r="Z66" s="208">
        <f t="shared" si="24"/>
        <v>0</v>
      </c>
      <c r="AA66" s="208">
        <f t="shared" si="25"/>
        <v>0</v>
      </c>
      <c r="AB66" s="208">
        <f t="shared" si="26"/>
        <v>0</v>
      </c>
      <c r="AC66" s="208">
        <f t="shared" si="27"/>
        <v>0</v>
      </c>
      <c r="AD66" s="208">
        <f t="shared" si="28"/>
        <v>0</v>
      </c>
      <c r="AE66" s="208">
        <f t="shared" si="29"/>
        <v>0</v>
      </c>
      <c r="AF66" s="208">
        <f t="shared" si="30"/>
        <v>0</v>
      </c>
      <c r="AG66" s="208">
        <f t="shared" si="31"/>
        <v>0</v>
      </c>
      <c r="AH66" s="208">
        <f t="shared" si="32"/>
        <v>0</v>
      </c>
      <c r="AI66" s="208">
        <f t="shared" si="33"/>
        <v>0</v>
      </c>
      <c r="AJ66" s="208">
        <f t="shared" si="34"/>
        <v>0</v>
      </c>
      <c r="AK66" s="208">
        <f t="shared" si="35"/>
        <v>696</v>
      </c>
      <c r="AL66" s="208" t="str">
        <f t="shared" si="36"/>
        <v>-</v>
      </c>
      <c r="AM66" s="208" t="str">
        <f t="shared" si="37"/>
        <v>-</v>
      </c>
      <c r="AN66" s="208" t="str">
        <f t="shared" si="38"/>
        <v>-</v>
      </c>
      <c r="AO66" s="208" t="str">
        <f t="shared" si="39"/>
        <v>-</v>
      </c>
      <c r="AP66" s="208" t="str">
        <f t="shared" si="40"/>
        <v>-</v>
      </c>
      <c r="AQ66" s="208" t="str">
        <f t="shared" si="41"/>
        <v>-</v>
      </c>
      <c r="AR66" s="215" t="str">
        <f t="shared" si="42"/>
        <v>-</v>
      </c>
      <c r="AS66" s="214">
        <f t="shared" si="43"/>
        <v>696</v>
      </c>
    </row>
    <row r="67" spans="1:45" x14ac:dyDescent="0.25">
      <c r="A67" s="207" t="s">
        <v>94</v>
      </c>
      <c r="B67" s="160" t="s">
        <v>170</v>
      </c>
      <c r="C67" s="160" t="s">
        <v>170</v>
      </c>
      <c r="D67" s="160" t="s">
        <v>170</v>
      </c>
      <c r="E67" s="160" t="s">
        <v>170</v>
      </c>
      <c r="F67" s="160" t="s">
        <v>170</v>
      </c>
      <c r="G67" s="160" t="s">
        <v>170</v>
      </c>
      <c r="H67" s="160" t="s">
        <v>170</v>
      </c>
      <c r="I67" s="160" t="s">
        <v>170</v>
      </c>
      <c r="J67" s="160" t="s">
        <v>170</v>
      </c>
      <c r="K67" s="160" t="s">
        <v>170</v>
      </c>
      <c r="L67" s="160" t="s">
        <v>170</v>
      </c>
      <c r="M67" s="160" t="s">
        <v>170</v>
      </c>
      <c r="N67" s="160" t="s">
        <v>302</v>
      </c>
      <c r="O67" s="160"/>
      <c r="P67" s="160"/>
      <c r="Q67" s="160"/>
      <c r="R67" s="160"/>
      <c r="S67" s="160"/>
      <c r="T67" s="160"/>
      <c r="U67" s="161"/>
      <c r="X67" s="207" t="s">
        <v>94</v>
      </c>
      <c r="Y67" s="208">
        <f t="shared" si="23"/>
        <v>0</v>
      </c>
      <c r="Z67" s="208">
        <f t="shared" si="24"/>
        <v>0</v>
      </c>
      <c r="AA67" s="208">
        <f t="shared" si="25"/>
        <v>0</v>
      </c>
      <c r="AB67" s="208">
        <f t="shared" si="26"/>
        <v>0</v>
      </c>
      <c r="AC67" s="208">
        <f t="shared" si="27"/>
        <v>0</v>
      </c>
      <c r="AD67" s="208">
        <f t="shared" si="28"/>
        <v>0</v>
      </c>
      <c r="AE67" s="208">
        <f t="shared" si="29"/>
        <v>0</v>
      </c>
      <c r="AF67" s="208">
        <f t="shared" si="30"/>
        <v>0</v>
      </c>
      <c r="AG67" s="208">
        <f t="shared" si="31"/>
        <v>0</v>
      </c>
      <c r="AH67" s="208">
        <f t="shared" si="32"/>
        <v>0</v>
      </c>
      <c r="AI67" s="208">
        <f t="shared" si="33"/>
        <v>0</v>
      </c>
      <c r="AJ67" s="208">
        <f t="shared" si="34"/>
        <v>0</v>
      </c>
      <c r="AK67" s="208">
        <f t="shared" si="35"/>
        <v>696</v>
      </c>
      <c r="AL67" s="208" t="str">
        <f t="shared" si="36"/>
        <v>-</v>
      </c>
      <c r="AM67" s="208" t="str">
        <f t="shared" si="37"/>
        <v>-</v>
      </c>
      <c r="AN67" s="208" t="str">
        <f t="shared" si="38"/>
        <v>-</v>
      </c>
      <c r="AO67" s="208" t="str">
        <f t="shared" si="39"/>
        <v>-</v>
      </c>
      <c r="AP67" s="208" t="str">
        <f t="shared" si="40"/>
        <v>-</v>
      </c>
      <c r="AQ67" s="208" t="str">
        <f t="shared" si="41"/>
        <v>-</v>
      </c>
      <c r="AR67" s="215" t="str">
        <f t="shared" si="42"/>
        <v>-</v>
      </c>
      <c r="AS67" s="214">
        <f t="shared" si="43"/>
        <v>696</v>
      </c>
    </row>
    <row r="68" spans="1:45" x14ac:dyDescent="0.25">
      <c r="A68" s="207" t="s">
        <v>95</v>
      </c>
      <c r="B68" s="160" t="s">
        <v>170</v>
      </c>
      <c r="C68" s="160" t="s">
        <v>170</v>
      </c>
      <c r="D68" s="160" t="s">
        <v>170</v>
      </c>
      <c r="E68" s="160" t="s">
        <v>170</v>
      </c>
      <c r="F68" s="160" t="s">
        <v>170</v>
      </c>
      <c r="G68" s="160" t="s">
        <v>170</v>
      </c>
      <c r="H68" s="160" t="s">
        <v>170</v>
      </c>
      <c r="I68" s="160" t="s">
        <v>170</v>
      </c>
      <c r="J68" s="160" t="s">
        <v>170</v>
      </c>
      <c r="K68" s="160" t="s">
        <v>170</v>
      </c>
      <c r="L68" s="160" t="s">
        <v>170</v>
      </c>
      <c r="M68" s="160" t="s">
        <v>170</v>
      </c>
      <c r="N68" s="160" t="s">
        <v>302</v>
      </c>
      <c r="O68" s="160"/>
      <c r="P68" s="160"/>
      <c r="Q68" s="160"/>
      <c r="R68" s="160"/>
      <c r="S68" s="160"/>
      <c r="T68" s="160"/>
      <c r="U68" s="161"/>
      <c r="X68" s="207" t="s">
        <v>95</v>
      </c>
      <c r="Y68" s="208">
        <f t="shared" si="23"/>
        <v>0</v>
      </c>
      <c r="Z68" s="208">
        <f t="shared" si="24"/>
        <v>0</v>
      </c>
      <c r="AA68" s="208">
        <f t="shared" si="25"/>
        <v>0</v>
      </c>
      <c r="AB68" s="208">
        <f t="shared" si="26"/>
        <v>0</v>
      </c>
      <c r="AC68" s="208">
        <f t="shared" si="27"/>
        <v>0</v>
      </c>
      <c r="AD68" s="208">
        <f t="shared" si="28"/>
        <v>0</v>
      </c>
      <c r="AE68" s="208">
        <f t="shared" si="29"/>
        <v>0</v>
      </c>
      <c r="AF68" s="208">
        <f t="shared" si="30"/>
        <v>0</v>
      </c>
      <c r="AG68" s="208">
        <f t="shared" si="31"/>
        <v>0</v>
      </c>
      <c r="AH68" s="208">
        <f t="shared" si="32"/>
        <v>0</v>
      </c>
      <c r="AI68" s="208">
        <f t="shared" si="33"/>
        <v>0</v>
      </c>
      <c r="AJ68" s="208">
        <f t="shared" si="34"/>
        <v>0</v>
      </c>
      <c r="AK68" s="208">
        <f t="shared" si="35"/>
        <v>696</v>
      </c>
      <c r="AL68" s="208" t="str">
        <f t="shared" si="36"/>
        <v>-</v>
      </c>
      <c r="AM68" s="208" t="str">
        <f t="shared" si="37"/>
        <v>-</v>
      </c>
      <c r="AN68" s="208" t="str">
        <f t="shared" si="38"/>
        <v>-</v>
      </c>
      <c r="AO68" s="208" t="str">
        <f t="shared" si="39"/>
        <v>-</v>
      </c>
      <c r="AP68" s="208" t="str">
        <f t="shared" si="40"/>
        <v>-</v>
      </c>
      <c r="AQ68" s="208" t="str">
        <f t="shared" si="41"/>
        <v>-</v>
      </c>
      <c r="AR68" s="215" t="str">
        <f t="shared" si="42"/>
        <v>-</v>
      </c>
      <c r="AS68" s="214">
        <f t="shared" si="43"/>
        <v>696</v>
      </c>
    </row>
    <row r="69" spans="1:45" x14ac:dyDescent="0.25">
      <c r="A69" s="207" t="s">
        <v>96</v>
      </c>
      <c r="B69" s="160" t="s">
        <v>170</v>
      </c>
      <c r="C69" s="160" t="s">
        <v>170</v>
      </c>
      <c r="D69" s="160" t="s">
        <v>170</v>
      </c>
      <c r="E69" s="160" t="s">
        <v>170</v>
      </c>
      <c r="F69" s="160" t="s">
        <v>170</v>
      </c>
      <c r="G69" s="160" t="s">
        <v>170</v>
      </c>
      <c r="H69" s="160" t="s">
        <v>170</v>
      </c>
      <c r="I69" s="160" t="s">
        <v>170</v>
      </c>
      <c r="J69" s="160" t="s">
        <v>170</v>
      </c>
      <c r="K69" s="160" t="s">
        <v>170</v>
      </c>
      <c r="L69" s="160" t="s">
        <v>170</v>
      </c>
      <c r="M69" s="160" t="s">
        <v>170</v>
      </c>
      <c r="N69" s="160" t="s">
        <v>302</v>
      </c>
      <c r="O69" s="160"/>
      <c r="P69" s="160"/>
      <c r="Q69" s="160"/>
      <c r="R69" s="160"/>
      <c r="S69" s="160"/>
      <c r="T69" s="160"/>
      <c r="U69" s="161"/>
      <c r="X69" s="207" t="s">
        <v>96</v>
      </c>
      <c r="Y69" s="208">
        <f t="shared" si="23"/>
        <v>0</v>
      </c>
      <c r="Z69" s="208">
        <f t="shared" si="24"/>
        <v>0</v>
      </c>
      <c r="AA69" s="208">
        <f t="shared" si="25"/>
        <v>0</v>
      </c>
      <c r="AB69" s="208">
        <f t="shared" si="26"/>
        <v>0</v>
      </c>
      <c r="AC69" s="208">
        <f t="shared" si="27"/>
        <v>0</v>
      </c>
      <c r="AD69" s="208">
        <f t="shared" si="28"/>
        <v>0</v>
      </c>
      <c r="AE69" s="208">
        <f t="shared" si="29"/>
        <v>0</v>
      </c>
      <c r="AF69" s="208">
        <f t="shared" si="30"/>
        <v>0</v>
      </c>
      <c r="AG69" s="208">
        <f t="shared" si="31"/>
        <v>0</v>
      </c>
      <c r="AH69" s="208">
        <f t="shared" si="32"/>
        <v>0</v>
      </c>
      <c r="AI69" s="208">
        <f t="shared" si="33"/>
        <v>0</v>
      </c>
      <c r="AJ69" s="208">
        <f t="shared" si="34"/>
        <v>0</v>
      </c>
      <c r="AK69" s="208">
        <f t="shared" si="35"/>
        <v>696</v>
      </c>
      <c r="AL69" s="208" t="str">
        <f t="shared" si="36"/>
        <v>-</v>
      </c>
      <c r="AM69" s="208" t="str">
        <f t="shared" si="37"/>
        <v>-</v>
      </c>
      <c r="AN69" s="208" t="str">
        <f t="shared" si="38"/>
        <v>-</v>
      </c>
      <c r="AO69" s="208" t="str">
        <f t="shared" si="39"/>
        <v>-</v>
      </c>
      <c r="AP69" s="208" t="str">
        <f t="shared" si="40"/>
        <v>-</v>
      </c>
      <c r="AQ69" s="208" t="str">
        <f t="shared" si="41"/>
        <v>-</v>
      </c>
      <c r="AR69" s="215" t="str">
        <f t="shared" si="42"/>
        <v>-</v>
      </c>
      <c r="AS69" s="214">
        <f t="shared" si="43"/>
        <v>696</v>
      </c>
    </row>
    <row r="70" spans="1:45" x14ac:dyDescent="0.25">
      <c r="A70" s="207" t="s">
        <v>97</v>
      </c>
      <c r="B70" s="160" t="s">
        <v>170</v>
      </c>
      <c r="C70" s="160" t="s">
        <v>170</v>
      </c>
      <c r="D70" s="160" t="s">
        <v>170</v>
      </c>
      <c r="E70" s="160" t="s">
        <v>170</v>
      </c>
      <c r="F70" s="160" t="s">
        <v>170</v>
      </c>
      <c r="G70" s="160" t="s">
        <v>170</v>
      </c>
      <c r="H70" s="160" t="s">
        <v>170</v>
      </c>
      <c r="I70" s="160" t="s">
        <v>170</v>
      </c>
      <c r="J70" s="160" t="s">
        <v>170</v>
      </c>
      <c r="K70" s="160" t="s">
        <v>170</v>
      </c>
      <c r="L70" s="160" t="s">
        <v>170</v>
      </c>
      <c r="M70" s="160" t="s">
        <v>170</v>
      </c>
      <c r="N70" s="160" t="s">
        <v>302</v>
      </c>
      <c r="O70" s="160"/>
      <c r="P70" s="160"/>
      <c r="Q70" s="160"/>
      <c r="R70" s="160"/>
      <c r="S70" s="160"/>
      <c r="T70" s="160"/>
      <c r="U70" s="161"/>
      <c r="X70" s="207" t="s">
        <v>97</v>
      </c>
      <c r="Y70" s="208">
        <f t="shared" si="23"/>
        <v>0</v>
      </c>
      <c r="Z70" s="208">
        <f t="shared" si="24"/>
        <v>0</v>
      </c>
      <c r="AA70" s="208">
        <f t="shared" si="25"/>
        <v>0</v>
      </c>
      <c r="AB70" s="208">
        <f t="shared" si="26"/>
        <v>0</v>
      </c>
      <c r="AC70" s="208">
        <f t="shared" si="27"/>
        <v>0</v>
      </c>
      <c r="AD70" s="208">
        <f t="shared" si="28"/>
        <v>0</v>
      </c>
      <c r="AE70" s="208">
        <f t="shared" si="29"/>
        <v>0</v>
      </c>
      <c r="AF70" s="208">
        <f t="shared" si="30"/>
        <v>0</v>
      </c>
      <c r="AG70" s="208">
        <f t="shared" si="31"/>
        <v>0</v>
      </c>
      <c r="AH70" s="208">
        <f t="shared" si="32"/>
        <v>0</v>
      </c>
      <c r="AI70" s="208">
        <f t="shared" si="33"/>
        <v>0</v>
      </c>
      <c r="AJ70" s="208">
        <f t="shared" si="34"/>
        <v>0</v>
      </c>
      <c r="AK70" s="208">
        <f t="shared" si="35"/>
        <v>696</v>
      </c>
      <c r="AL70" s="208" t="str">
        <f t="shared" si="36"/>
        <v>-</v>
      </c>
      <c r="AM70" s="208" t="str">
        <f t="shared" si="37"/>
        <v>-</v>
      </c>
      <c r="AN70" s="208" t="str">
        <f t="shared" si="38"/>
        <v>-</v>
      </c>
      <c r="AO70" s="208" t="str">
        <f t="shared" si="39"/>
        <v>-</v>
      </c>
      <c r="AP70" s="208" t="str">
        <f t="shared" si="40"/>
        <v>-</v>
      </c>
      <c r="AQ70" s="208" t="str">
        <f t="shared" si="41"/>
        <v>-</v>
      </c>
      <c r="AR70" s="215" t="str">
        <f t="shared" si="42"/>
        <v>-</v>
      </c>
      <c r="AS70" s="214">
        <f t="shared" si="43"/>
        <v>696</v>
      </c>
    </row>
    <row r="71" spans="1:45" x14ac:dyDescent="0.25">
      <c r="A71" s="207" t="s">
        <v>98</v>
      </c>
      <c r="B71" s="160" t="s">
        <v>170</v>
      </c>
      <c r="C71" s="160" t="s">
        <v>170</v>
      </c>
      <c r="D71" s="160" t="s">
        <v>170</v>
      </c>
      <c r="E71" s="160" t="s">
        <v>170</v>
      </c>
      <c r="F71" s="160" t="s">
        <v>170</v>
      </c>
      <c r="G71" s="160" t="s">
        <v>170</v>
      </c>
      <c r="H71" s="160" t="s">
        <v>170</v>
      </c>
      <c r="I71" s="160" t="s">
        <v>170</v>
      </c>
      <c r="J71" s="160" t="s">
        <v>170</v>
      </c>
      <c r="K71" s="160" t="s">
        <v>170</v>
      </c>
      <c r="L71" s="160" t="s">
        <v>170</v>
      </c>
      <c r="M71" s="160" t="s">
        <v>170</v>
      </c>
      <c r="N71" s="160" t="s">
        <v>302</v>
      </c>
      <c r="O71" s="160"/>
      <c r="P71" s="160"/>
      <c r="Q71" s="160"/>
      <c r="R71" s="160"/>
      <c r="S71" s="160"/>
      <c r="T71" s="160"/>
      <c r="U71" s="161"/>
      <c r="X71" s="207" t="s">
        <v>98</v>
      </c>
      <c r="Y71" s="208">
        <f t="shared" si="23"/>
        <v>0</v>
      </c>
      <c r="Z71" s="208">
        <f t="shared" si="24"/>
        <v>0</v>
      </c>
      <c r="AA71" s="208">
        <f t="shared" si="25"/>
        <v>0</v>
      </c>
      <c r="AB71" s="208">
        <f t="shared" si="26"/>
        <v>0</v>
      </c>
      <c r="AC71" s="208">
        <f t="shared" si="27"/>
        <v>0</v>
      </c>
      <c r="AD71" s="208">
        <f t="shared" si="28"/>
        <v>0</v>
      </c>
      <c r="AE71" s="208">
        <f t="shared" si="29"/>
        <v>0</v>
      </c>
      <c r="AF71" s="208">
        <f t="shared" si="30"/>
        <v>0</v>
      </c>
      <c r="AG71" s="208">
        <f t="shared" si="31"/>
        <v>0</v>
      </c>
      <c r="AH71" s="208">
        <f t="shared" si="32"/>
        <v>0</v>
      </c>
      <c r="AI71" s="208">
        <f t="shared" si="33"/>
        <v>0</v>
      </c>
      <c r="AJ71" s="208">
        <f t="shared" si="34"/>
        <v>0</v>
      </c>
      <c r="AK71" s="208">
        <f t="shared" si="35"/>
        <v>696</v>
      </c>
      <c r="AL71" s="208" t="str">
        <f t="shared" si="36"/>
        <v>-</v>
      </c>
      <c r="AM71" s="208" t="str">
        <f t="shared" si="37"/>
        <v>-</v>
      </c>
      <c r="AN71" s="208" t="str">
        <f t="shared" si="38"/>
        <v>-</v>
      </c>
      <c r="AO71" s="208" t="str">
        <f t="shared" si="39"/>
        <v>-</v>
      </c>
      <c r="AP71" s="208" t="str">
        <f t="shared" si="40"/>
        <v>-</v>
      </c>
      <c r="AQ71" s="208" t="str">
        <f t="shared" si="41"/>
        <v>-</v>
      </c>
      <c r="AR71" s="215" t="str">
        <f t="shared" si="42"/>
        <v>-</v>
      </c>
      <c r="AS71" s="214">
        <f t="shared" si="43"/>
        <v>696</v>
      </c>
    </row>
    <row r="72" spans="1:45" x14ac:dyDescent="0.25">
      <c r="A72" s="207" t="s">
        <v>99</v>
      </c>
      <c r="B72" s="160" t="s">
        <v>170</v>
      </c>
      <c r="C72" s="160" t="s">
        <v>170</v>
      </c>
      <c r="D72" s="160" t="s">
        <v>170</v>
      </c>
      <c r="E72" s="160" t="s">
        <v>170</v>
      </c>
      <c r="F72" s="160" t="s">
        <v>170</v>
      </c>
      <c r="G72" s="160" t="s">
        <v>170</v>
      </c>
      <c r="H72" s="160" t="s">
        <v>170</v>
      </c>
      <c r="I72" s="160" t="s">
        <v>170</v>
      </c>
      <c r="J72" s="160" t="s">
        <v>170</v>
      </c>
      <c r="K72" s="160" t="s">
        <v>170</v>
      </c>
      <c r="L72" s="160" t="s">
        <v>170</v>
      </c>
      <c r="M72" s="160" t="s">
        <v>170</v>
      </c>
      <c r="N72" s="160" t="s">
        <v>302</v>
      </c>
      <c r="O72" s="160"/>
      <c r="P72" s="160"/>
      <c r="Q72" s="160"/>
      <c r="R72" s="160"/>
      <c r="S72" s="160"/>
      <c r="T72" s="160"/>
      <c r="U72" s="161"/>
      <c r="X72" s="207" t="s">
        <v>99</v>
      </c>
      <c r="Y72" s="208">
        <f t="shared" si="23"/>
        <v>0</v>
      </c>
      <c r="Z72" s="208">
        <f t="shared" si="24"/>
        <v>0</v>
      </c>
      <c r="AA72" s="208">
        <f t="shared" si="25"/>
        <v>0</v>
      </c>
      <c r="AB72" s="208">
        <f t="shared" si="26"/>
        <v>0</v>
      </c>
      <c r="AC72" s="208">
        <f t="shared" si="27"/>
        <v>0</v>
      </c>
      <c r="AD72" s="208">
        <f t="shared" si="28"/>
        <v>0</v>
      </c>
      <c r="AE72" s="208">
        <f t="shared" si="29"/>
        <v>0</v>
      </c>
      <c r="AF72" s="208">
        <f t="shared" si="30"/>
        <v>0</v>
      </c>
      <c r="AG72" s="208">
        <f t="shared" si="31"/>
        <v>0</v>
      </c>
      <c r="AH72" s="208">
        <f t="shared" si="32"/>
        <v>0</v>
      </c>
      <c r="AI72" s="208">
        <f t="shared" si="33"/>
        <v>0</v>
      </c>
      <c r="AJ72" s="208">
        <f t="shared" si="34"/>
        <v>0</v>
      </c>
      <c r="AK72" s="208">
        <f t="shared" si="35"/>
        <v>696</v>
      </c>
      <c r="AL72" s="208" t="str">
        <f t="shared" si="36"/>
        <v>-</v>
      </c>
      <c r="AM72" s="208" t="str">
        <f t="shared" si="37"/>
        <v>-</v>
      </c>
      <c r="AN72" s="208" t="str">
        <f t="shared" si="38"/>
        <v>-</v>
      </c>
      <c r="AO72" s="208" t="str">
        <f t="shared" si="39"/>
        <v>-</v>
      </c>
      <c r="AP72" s="208" t="str">
        <f t="shared" si="40"/>
        <v>-</v>
      </c>
      <c r="AQ72" s="208" t="str">
        <f t="shared" si="41"/>
        <v>-</v>
      </c>
      <c r="AR72" s="215" t="str">
        <f t="shared" si="42"/>
        <v>-</v>
      </c>
      <c r="AS72" s="214">
        <f t="shared" si="43"/>
        <v>696</v>
      </c>
    </row>
    <row r="73" spans="1:45" x14ac:dyDescent="0.25">
      <c r="A73" s="207" t="s">
        <v>100</v>
      </c>
      <c r="B73" s="160" t="s">
        <v>170</v>
      </c>
      <c r="C73" s="160" t="s">
        <v>170</v>
      </c>
      <c r="D73" s="160" t="s">
        <v>170</v>
      </c>
      <c r="E73" s="160" t="s">
        <v>170</v>
      </c>
      <c r="F73" s="160" t="s">
        <v>170</v>
      </c>
      <c r="G73" s="160" t="s">
        <v>170</v>
      </c>
      <c r="H73" s="160" t="s">
        <v>170</v>
      </c>
      <c r="I73" s="160" t="s">
        <v>170</v>
      </c>
      <c r="J73" s="160" t="s">
        <v>170</v>
      </c>
      <c r="K73" s="160" t="s">
        <v>170</v>
      </c>
      <c r="L73" s="160" t="s">
        <v>170</v>
      </c>
      <c r="M73" s="160" t="s">
        <v>170</v>
      </c>
      <c r="N73" s="160" t="s">
        <v>302</v>
      </c>
      <c r="O73" s="160"/>
      <c r="P73" s="160"/>
      <c r="Q73" s="160"/>
      <c r="R73" s="160"/>
      <c r="S73" s="160"/>
      <c r="T73" s="160"/>
      <c r="U73" s="161"/>
      <c r="X73" s="207" t="s">
        <v>100</v>
      </c>
      <c r="Y73" s="208">
        <f t="shared" si="23"/>
        <v>0</v>
      </c>
      <c r="Z73" s="208">
        <f t="shared" si="24"/>
        <v>0</v>
      </c>
      <c r="AA73" s="208">
        <f t="shared" si="25"/>
        <v>0</v>
      </c>
      <c r="AB73" s="208">
        <f t="shared" si="26"/>
        <v>0</v>
      </c>
      <c r="AC73" s="208">
        <f t="shared" si="27"/>
        <v>0</v>
      </c>
      <c r="AD73" s="208">
        <f t="shared" si="28"/>
        <v>0</v>
      </c>
      <c r="AE73" s="208">
        <f t="shared" si="29"/>
        <v>0</v>
      </c>
      <c r="AF73" s="208">
        <f t="shared" si="30"/>
        <v>0</v>
      </c>
      <c r="AG73" s="208">
        <f t="shared" si="31"/>
        <v>0</v>
      </c>
      <c r="AH73" s="208">
        <f t="shared" si="32"/>
        <v>0</v>
      </c>
      <c r="AI73" s="208">
        <f t="shared" si="33"/>
        <v>0</v>
      </c>
      <c r="AJ73" s="208">
        <f t="shared" si="34"/>
        <v>0</v>
      </c>
      <c r="AK73" s="208">
        <f t="shared" si="35"/>
        <v>696</v>
      </c>
      <c r="AL73" s="208" t="str">
        <f t="shared" si="36"/>
        <v>-</v>
      </c>
      <c r="AM73" s="208" t="str">
        <f t="shared" si="37"/>
        <v>-</v>
      </c>
      <c r="AN73" s="208" t="str">
        <f t="shared" si="38"/>
        <v>-</v>
      </c>
      <c r="AO73" s="208" t="str">
        <f t="shared" si="39"/>
        <v>-</v>
      </c>
      <c r="AP73" s="208" t="str">
        <f t="shared" si="40"/>
        <v>-</v>
      </c>
      <c r="AQ73" s="208" t="str">
        <f t="shared" si="41"/>
        <v>-</v>
      </c>
      <c r="AR73" s="215" t="str">
        <f t="shared" si="42"/>
        <v>-</v>
      </c>
      <c r="AS73" s="214">
        <f t="shared" si="43"/>
        <v>696</v>
      </c>
    </row>
    <row r="74" spans="1:45" x14ac:dyDescent="0.25">
      <c r="A74" s="216" t="s">
        <v>101</v>
      </c>
      <c r="B74" s="160" t="s">
        <v>170</v>
      </c>
      <c r="C74" s="160" t="s">
        <v>170</v>
      </c>
      <c r="D74" s="160" t="s">
        <v>170</v>
      </c>
      <c r="E74" s="160" t="s">
        <v>170</v>
      </c>
      <c r="F74" s="160" t="s">
        <v>170</v>
      </c>
      <c r="G74" s="160" t="s">
        <v>170</v>
      </c>
      <c r="H74" s="160" t="s">
        <v>170</v>
      </c>
      <c r="I74" s="160" t="s">
        <v>170</v>
      </c>
      <c r="J74" s="160" t="s">
        <v>170</v>
      </c>
      <c r="K74" s="160" t="s">
        <v>170</v>
      </c>
      <c r="L74" s="160" t="s">
        <v>170</v>
      </c>
      <c r="M74" s="160" t="s">
        <v>170</v>
      </c>
      <c r="N74" s="160" t="s">
        <v>302</v>
      </c>
      <c r="O74" s="160"/>
      <c r="P74" s="160"/>
      <c r="Q74" s="160"/>
      <c r="R74" s="160"/>
      <c r="S74" s="160"/>
      <c r="T74" s="160"/>
      <c r="U74" s="161"/>
      <c r="X74" s="216" t="s">
        <v>101</v>
      </c>
      <c r="Y74" s="208">
        <f t="shared" si="23"/>
        <v>0</v>
      </c>
      <c r="Z74" s="208">
        <f t="shared" si="24"/>
        <v>0</v>
      </c>
      <c r="AA74" s="208">
        <f t="shared" si="25"/>
        <v>0</v>
      </c>
      <c r="AB74" s="208">
        <f t="shared" si="26"/>
        <v>0</v>
      </c>
      <c r="AC74" s="208">
        <f t="shared" si="27"/>
        <v>0</v>
      </c>
      <c r="AD74" s="208">
        <f t="shared" si="28"/>
        <v>0</v>
      </c>
      <c r="AE74" s="208">
        <f t="shared" si="29"/>
        <v>0</v>
      </c>
      <c r="AF74" s="208">
        <f t="shared" si="30"/>
        <v>0</v>
      </c>
      <c r="AG74" s="208">
        <f t="shared" si="31"/>
        <v>0</v>
      </c>
      <c r="AH74" s="208">
        <f t="shared" si="32"/>
        <v>0</v>
      </c>
      <c r="AI74" s="208">
        <f t="shared" si="33"/>
        <v>0</v>
      </c>
      <c r="AJ74" s="208">
        <f t="shared" si="34"/>
        <v>0</v>
      </c>
      <c r="AK74" s="208">
        <f t="shared" si="35"/>
        <v>696</v>
      </c>
      <c r="AL74" s="208" t="str">
        <f t="shared" si="36"/>
        <v>-</v>
      </c>
      <c r="AM74" s="208" t="str">
        <f t="shared" si="37"/>
        <v>-</v>
      </c>
      <c r="AN74" s="208" t="str">
        <f t="shared" si="38"/>
        <v>-</v>
      </c>
      <c r="AO74" s="208" t="str">
        <f t="shared" si="39"/>
        <v>-</v>
      </c>
      <c r="AP74" s="208" t="str">
        <f t="shared" si="40"/>
        <v>-</v>
      </c>
      <c r="AQ74" s="208" t="str">
        <f t="shared" si="41"/>
        <v>-</v>
      </c>
      <c r="AR74" s="215" t="str">
        <f t="shared" si="42"/>
        <v>-</v>
      </c>
      <c r="AS74" s="214">
        <f t="shared" si="43"/>
        <v>696</v>
      </c>
    </row>
    <row r="75" spans="1:45" x14ac:dyDescent="0.25">
      <c r="A75" s="216" t="s">
        <v>102</v>
      </c>
      <c r="B75" s="160" t="s">
        <v>170</v>
      </c>
      <c r="C75" s="160" t="s">
        <v>170</v>
      </c>
      <c r="D75" s="160" t="s">
        <v>170</v>
      </c>
      <c r="E75" s="160" t="s">
        <v>170</v>
      </c>
      <c r="F75" s="160" t="s">
        <v>170</v>
      </c>
      <c r="G75" s="160" t="s">
        <v>170</v>
      </c>
      <c r="H75" s="160" t="s">
        <v>170</v>
      </c>
      <c r="I75" s="160" t="s">
        <v>170</v>
      </c>
      <c r="J75" s="160" t="s">
        <v>170</v>
      </c>
      <c r="K75" s="160" t="s">
        <v>170</v>
      </c>
      <c r="L75" s="160" t="s">
        <v>170</v>
      </c>
      <c r="M75" s="160" t="s">
        <v>170</v>
      </c>
      <c r="N75" s="160" t="s">
        <v>302</v>
      </c>
      <c r="O75" s="160"/>
      <c r="P75" s="160"/>
      <c r="Q75" s="160"/>
      <c r="R75" s="160"/>
      <c r="S75" s="160"/>
      <c r="T75" s="160"/>
      <c r="U75" s="161"/>
      <c r="X75" s="216" t="s">
        <v>102</v>
      </c>
      <c r="Y75" s="208">
        <f t="shared" si="23"/>
        <v>0</v>
      </c>
      <c r="Z75" s="208">
        <f t="shared" si="24"/>
        <v>0</v>
      </c>
      <c r="AA75" s="208">
        <f t="shared" si="25"/>
        <v>0</v>
      </c>
      <c r="AB75" s="208">
        <f t="shared" si="26"/>
        <v>0</v>
      </c>
      <c r="AC75" s="208">
        <f t="shared" si="27"/>
        <v>0</v>
      </c>
      <c r="AD75" s="208">
        <f t="shared" si="28"/>
        <v>0</v>
      </c>
      <c r="AE75" s="208">
        <f t="shared" si="29"/>
        <v>0</v>
      </c>
      <c r="AF75" s="208">
        <f t="shared" si="30"/>
        <v>0</v>
      </c>
      <c r="AG75" s="208">
        <f t="shared" si="31"/>
        <v>0</v>
      </c>
      <c r="AH75" s="208">
        <f t="shared" si="32"/>
        <v>0</v>
      </c>
      <c r="AI75" s="208">
        <f t="shared" si="33"/>
        <v>0</v>
      </c>
      <c r="AJ75" s="208">
        <f t="shared" si="34"/>
        <v>0</v>
      </c>
      <c r="AK75" s="208">
        <f t="shared" si="35"/>
        <v>696</v>
      </c>
      <c r="AL75" s="208" t="str">
        <f t="shared" si="36"/>
        <v>-</v>
      </c>
      <c r="AM75" s="208" t="str">
        <f t="shared" si="37"/>
        <v>-</v>
      </c>
      <c r="AN75" s="208" t="str">
        <f t="shared" si="38"/>
        <v>-</v>
      </c>
      <c r="AO75" s="208" t="str">
        <f t="shared" si="39"/>
        <v>-</v>
      </c>
      <c r="AP75" s="208" t="str">
        <f t="shared" si="40"/>
        <v>-</v>
      </c>
      <c r="AQ75" s="208" t="str">
        <f t="shared" si="41"/>
        <v>-</v>
      </c>
      <c r="AR75" s="215" t="str">
        <f t="shared" si="42"/>
        <v>-</v>
      </c>
      <c r="AS75" s="214">
        <f t="shared" si="43"/>
        <v>696</v>
      </c>
    </row>
    <row r="76" spans="1:45" x14ac:dyDescent="0.25">
      <c r="A76" s="216" t="s">
        <v>103</v>
      </c>
      <c r="B76" s="162" t="s">
        <v>170</v>
      </c>
      <c r="C76" s="162" t="s">
        <v>170</v>
      </c>
      <c r="D76" s="162" t="s">
        <v>170</v>
      </c>
      <c r="E76" s="162" t="s">
        <v>170</v>
      </c>
      <c r="F76" s="162" t="s">
        <v>170</v>
      </c>
      <c r="G76" s="160" t="s">
        <v>170</v>
      </c>
      <c r="H76" s="160" t="s">
        <v>170</v>
      </c>
      <c r="I76" s="160" t="s">
        <v>170</v>
      </c>
      <c r="J76" s="160" t="s">
        <v>170</v>
      </c>
      <c r="K76" s="160" t="s">
        <v>170</v>
      </c>
      <c r="L76" s="160" t="s">
        <v>170</v>
      </c>
      <c r="M76" s="160" t="s">
        <v>170</v>
      </c>
      <c r="N76" s="160" t="s">
        <v>302</v>
      </c>
      <c r="O76" s="160"/>
      <c r="P76" s="160"/>
      <c r="Q76" s="160"/>
      <c r="R76" s="160"/>
      <c r="S76" s="160"/>
      <c r="T76" s="160"/>
      <c r="U76" s="163"/>
      <c r="X76" s="216" t="s">
        <v>103</v>
      </c>
      <c r="Y76" s="204">
        <f t="shared" si="23"/>
        <v>0</v>
      </c>
      <c r="Z76" s="204">
        <f t="shared" si="24"/>
        <v>0</v>
      </c>
      <c r="AA76" s="204">
        <f t="shared" si="25"/>
        <v>0</v>
      </c>
      <c r="AB76" s="204">
        <f t="shared" si="26"/>
        <v>0</v>
      </c>
      <c r="AC76" s="204">
        <f t="shared" si="27"/>
        <v>0</v>
      </c>
      <c r="AD76" s="204">
        <f t="shared" si="28"/>
        <v>0</v>
      </c>
      <c r="AE76" s="204">
        <f t="shared" si="29"/>
        <v>0</v>
      </c>
      <c r="AF76" s="204">
        <f t="shared" si="30"/>
        <v>0</v>
      </c>
      <c r="AG76" s="204">
        <f t="shared" si="31"/>
        <v>0</v>
      </c>
      <c r="AH76" s="204">
        <f t="shared" si="32"/>
        <v>0</v>
      </c>
      <c r="AI76" s="204">
        <f t="shared" si="33"/>
        <v>0</v>
      </c>
      <c r="AJ76" s="204">
        <f t="shared" si="34"/>
        <v>0</v>
      </c>
      <c r="AK76" s="204">
        <f t="shared" si="35"/>
        <v>696</v>
      </c>
      <c r="AL76" s="204" t="str">
        <f t="shared" si="36"/>
        <v>-</v>
      </c>
      <c r="AM76" s="204" t="str">
        <f t="shared" si="37"/>
        <v>-</v>
      </c>
      <c r="AN76" s="204" t="str">
        <f t="shared" si="38"/>
        <v>-</v>
      </c>
      <c r="AO76" s="204" t="str">
        <f t="shared" si="39"/>
        <v>-</v>
      </c>
      <c r="AP76" s="204" t="str">
        <f t="shared" si="40"/>
        <v>-</v>
      </c>
      <c r="AQ76" s="204" t="str">
        <f t="shared" si="41"/>
        <v>-</v>
      </c>
      <c r="AR76" s="213" t="str">
        <f t="shared" si="42"/>
        <v>-</v>
      </c>
      <c r="AS76" s="214">
        <f t="shared" si="43"/>
        <v>696</v>
      </c>
    </row>
    <row r="77" spans="1:45" x14ac:dyDescent="0.25">
      <c r="A77" s="216" t="s">
        <v>104</v>
      </c>
      <c r="B77" s="162" t="s">
        <v>170</v>
      </c>
      <c r="C77" s="162" t="s">
        <v>170</v>
      </c>
      <c r="D77" s="162" t="s">
        <v>170</v>
      </c>
      <c r="E77" s="162" t="s">
        <v>170</v>
      </c>
      <c r="F77" s="162" t="s">
        <v>170</v>
      </c>
      <c r="G77" s="160" t="s">
        <v>170</v>
      </c>
      <c r="H77" s="160" t="s">
        <v>170</v>
      </c>
      <c r="I77" s="160" t="s">
        <v>170</v>
      </c>
      <c r="J77" s="160" t="s">
        <v>170</v>
      </c>
      <c r="K77" s="160" t="s">
        <v>170</v>
      </c>
      <c r="L77" s="160" t="s">
        <v>170</v>
      </c>
      <c r="M77" s="160" t="s">
        <v>170</v>
      </c>
      <c r="N77" s="160" t="s">
        <v>302</v>
      </c>
      <c r="O77" s="160"/>
      <c r="P77" s="160"/>
      <c r="Q77" s="160"/>
      <c r="R77" s="160"/>
      <c r="S77" s="160"/>
      <c r="T77" s="160"/>
      <c r="U77" s="163"/>
      <c r="X77" s="216" t="s">
        <v>104</v>
      </c>
      <c r="Y77" s="204">
        <f t="shared" si="23"/>
        <v>0</v>
      </c>
      <c r="Z77" s="204">
        <f t="shared" si="24"/>
        <v>0</v>
      </c>
      <c r="AA77" s="204">
        <f t="shared" si="25"/>
        <v>0</v>
      </c>
      <c r="AB77" s="204">
        <f t="shared" si="26"/>
        <v>0</v>
      </c>
      <c r="AC77" s="204">
        <f t="shared" si="27"/>
        <v>0</v>
      </c>
      <c r="AD77" s="204">
        <f t="shared" si="28"/>
        <v>0</v>
      </c>
      <c r="AE77" s="204">
        <f t="shared" si="29"/>
        <v>0</v>
      </c>
      <c r="AF77" s="204">
        <f t="shared" si="30"/>
        <v>0</v>
      </c>
      <c r="AG77" s="204">
        <f t="shared" si="31"/>
        <v>0</v>
      </c>
      <c r="AH77" s="204">
        <f t="shared" si="32"/>
        <v>0</v>
      </c>
      <c r="AI77" s="204">
        <f t="shared" si="33"/>
        <v>0</v>
      </c>
      <c r="AJ77" s="204">
        <f t="shared" si="34"/>
        <v>0</v>
      </c>
      <c r="AK77" s="204">
        <f t="shared" si="35"/>
        <v>696</v>
      </c>
      <c r="AL77" s="204" t="str">
        <f t="shared" si="36"/>
        <v>-</v>
      </c>
      <c r="AM77" s="204" t="str">
        <f t="shared" si="37"/>
        <v>-</v>
      </c>
      <c r="AN77" s="204" t="str">
        <f t="shared" si="38"/>
        <v>-</v>
      </c>
      <c r="AO77" s="204" t="str">
        <f t="shared" si="39"/>
        <v>-</v>
      </c>
      <c r="AP77" s="204" t="str">
        <f t="shared" si="40"/>
        <v>-</v>
      </c>
      <c r="AQ77" s="204" t="str">
        <f t="shared" si="41"/>
        <v>-</v>
      </c>
      <c r="AR77" s="213" t="str">
        <f t="shared" si="42"/>
        <v>-</v>
      </c>
      <c r="AS77" s="214">
        <f t="shared" si="43"/>
        <v>696</v>
      </c>
    </row>
    <row r="78" spans="1:45" x14ac:dyDescent="0.25">
      <c r="A78" s="216" t="s">
        <v>105</v>
      </c>
      <c r="B78" s="162" t="s">
        <v>170</v>
      </c>
      <c r="C78" s="162" t="s">
        <v>170</v>
      </c>
      <c r="D78" s="162" t="s">
        <v>170</v>
      </c>
      <c r="E78" s="162" t="s">
        <v>170</v>
      </c>
      <c r="F78" s="162" t="s">
        <v>170</v>
      </c>
      <c r="G78" s="160" t="s">
        <v>170</v>
      </c>
      <c r="H78" s="160" t="s">
        <v>170</v>
      </c>
      <c r="I78" s="160" t="s">
        <v>170</v>
      </c>
      <c r="J78" s="160" t="s">
        <v>170</v>
      </c>
      <c r="K78" s="160" t="s">
        <v>170</v>
      </c>
      <c r="L78" s="160" t="s">
        <v>170</v>
      </c>
      <c r="M78" s="160" t="s">
        <v>170</v>
      </c>
      <c r="N78" s="160" t="s">
        <v>302</v>
      </c>
      <c r="O78" s="160"/>
      <c r="P78" s="160"/>
      <c r="Q78" s="160"/>
      <c r="R78" s="160"/>
      <c r="S78" s="160"/>
      <c r="T78" s="160"/>
      <c r="U78" s="163"/>
      <c r="X78" s="216" t="s">
        <v>105</v>
      </c>
      <c r="Y78" s="204">
        <f t="shared" si="23"/>
        <v>0</v>
      </c>
      <c r="Z78" s="204">
        <f t="shared" si="24"/>
        <v>0</v>
      </c>
      <c r="AA78" s="204">
        <f t="shared" si="25"/>
        <v>0</v>
      </c>
      <c r="AB78" s="204">
        <f t="shared" si="26"/>
        <v>0</v>
      </c>
      <c r="AC78" s="204">
        <f t="shared" si="27"/>
        <v>0</v>
      </c>
      <c r="AD78" s="204">
        <f t="shared" si="28"/>
        <v>0</v>
      </c>
      <c r="AE78" s="204">
        <f t="shared" si="29"/>
        <v>0</v>
      </c>
      <c r="AF78" s="204">
        <f t="shared" si="30"/>
        <v>0</v>
      </c>
      <c r="AG78" s="204">
        <f t="shared" si="31"/>
        <v>0</v>
      </c>
      <c r="AH78" s="204">
        <f t="shared" si="32"/>
        <v>0</v>
      </c>
      <c r="AI78" s="204">
        <f t="shared" si="33"/>
        <v>0</v>
      </c>
      <c r="AJ78" s="204">
        <f t="shared" si="34"/>
        <v>0</v>
      </c>
      <c r="AK78" s="204">
        <f t="shared" si="35"/>
        <v>696</v>
      </c>
      <c r="AL78" s="204" t="str">
        <f t="shared" si="36"/>
        <v>-</v>
      </c>
      <c r="AM78" s="204" t="str">
        <f t="shared" si="37"/>
        <v>-</v>
      </c>
      <c r="AN78" s="204" t="str">
        <f t="shared" si="38"/>
        <v>-</v>
      </c>
      <c r="AO78" s="204" t="str">
        <f t="shared" si="39"/>
        <v>-</v>
      </c>
      <c r="AP78" s="204" t="str">
        <f t="shared" si="40"/>
        <v>-</v>
      </c>
      <c r="AQ78" s="204" t="str">
        <f t="shared" si="41"/>
        <v>-</v>
      </c>
      <c r="AR78" s="213" t="str">
        <f t="shared" si="42"/>
        <v>-</v>
      </c>
      <c r="AS78" s="214">
        <f t="shared" si="43"/>
        <v>696</v>
      </c>
    </row>
    <row r="79" spans="1:45" x14ac:dyDescent="0.25">
      <c r="A79" s="216" t="s">
        <v>106</v>
      </c>
      <c r="B79" s="162" t="s">
        <v>170</v>
      </c>
      <c r="C79" s="162" t="s">
        <v>170</v>
      </c>
      <c r="D79" s="162" t="s">
        <v>170</v>
      </c>
      <c r="E79" s="162" t="s">
        <v>170</v>
      </c>
      <c r="F79" s="162" t="s">
        <v>170</v>
      </c>
      <c r="G79" s="160" t="s">
        <v>170</v>
      </c>
      <c r="H79" s="160" t="s">
        <v>170</v>
      </c>
      <c r="I79" s="160" t="s">
        <v>170</v>
      </c>
      <c r="J79" s="160" t="s">
        <v>170</v>
      </c>
      <c r="K79" s="160" t="s">
        <v>170</v>
      </c>
      <c r="L79" s="160" t="s">
        <v>170</v>
      </c>
      <c r="M79" s="160" t="s">
        <v>170</v>
      </c>
      <c r="N79" s="160" t="s">
        <v>302</v>
      </c>
      <c r="O79" s="160"/>
      <c r="P79" s="160"/>
      <c r="Q79" s="160"/>
      <c r="R79" s="160"/>
      <c r="S79" s="160"/>
      <c r="T79" s="160"/>
      <c r="U79" s="163"/>
      <c r="X79" s="216" t="s">
        <v>106</v>
      </c>
      <c r="Y79" s="204">
        <f t="shared" si="23"/>
        <v>0</v>
      </c>
      <c r="Z79" s="204">
        <f t="shared" si="24"/>
        <v>0</v>
      </c>
      <c r="AA79" s="204">
        <f t="shared" si="25"/>
        <v>0</v>
      </c>
      <c r="AB79" s="204">
        <f t="shared" si="26"/>
        <v>0</v>
      </c>
      <c r="AC79" s="204">
        <f t="shared" si="27"/>
        <v>0</v>
      </c>
      <c r="AD79" s="204">
        <f t="shared" si="28"/>
        <v>0</v>
      </c>
      <c r="AE79" s="204">
        <f t="shared" si="29"/>
        <v>0</v>
      </c>
      <c r="AF79" s="204">
        <f t="shared" si="30"/>
        <v>0</v>
      </c>
      <c r="AG79" s="204">
        <f t="shared" si="31"/>
        <v>0</v>
      </c>
      <c r="AH79" s="204">
        <f t="shared" si="32"/>
        <v>0</v>
      </c>
      <c r="AI79" s="204">
        <f t="shared" si="33"/>
        <v>0</v>
      </c>
      <c r="AJ79" s="204">
        <f t="shared" si="34"/>
        <v>0</v>
      </c>
      <c r="AK79" s="204">
        <f t="shared" si="35"/>
        <v>696</v>
      </c>
      <c r="AL79" s="204" t="str">
        <f t="shared" si="36"/>
        <v>-</v>
      </c>
      <c r="AM79" s="204" t="str">
        <f t="shared" si="37"/>
        <v>-</v>
      </c>
      <c r="AN79" s="204" t="str">
        <f t="shared" si="38"/>
        <v>-</v>
      </c>
      <c r="AO79" s="204" t="str">
        <f t="shared" si="39"/>
        <v>-</v>
      </c>
      <c r="AP79" s="204" t="str">
        <f t="shared" si="40"/>
        <v>-</v>
      </c>
      <c r="AQ79" s="204" t="str">
        <f t="shared" si="41"/>
        <v>-</v>
      </c>
      <c r="AR79" s="213" t="str">
        <f t="shared" si="42"/>
        <v>-</v>
      </c>
      <c r="AS79" s="214">
        <f t="shared" si="43"/>
        <v>696</v>
      </c>
    </row>
    <row r="80" spans="1:45" x14ac:dyDescent="0.25">
      <c r="A80" s="216" t="s">
        <v>107</v>
      </c>
      <c r="B80" s="162" t="s">
        <v>170</v>
      </c>
      <c r="C80" s="162" t="s">
        <v>170</v>
      </c>
      <c r="D80" s="162" t="s">
        <v>170</v>
      </c>
      <c r="E80" s="162" t="s">
        <v>170</v>
      </c>
      <c r="F80" s="162" t="s">
        <v>170</v>
      </c>
      <c r="G80" s="160" t="s">
        <v>170</v>
      </c>
      <c r="H80" s="160" t="s">
        <v>170</v>
      </c>
      <c r="I80" s="160" t="s">
        <v>170</v>
      </c>
      <c r="J80" s="160" t="s">
        <v>170</v>
      </c>
      <c r="K80" s="160" t="s">
        <v>170</v>
      </c>
      <c r="L80" s="160" t="s">
        <v>170</v>
      </c>
      <c r="M80" s="160" t="s">
        <v>170</v>
      </c>
      <c r="N80" s="160" t="s">
        <v>302</v>
      </c>
      <c r="O80" s="160"/>
      <c r="P80" s="160"/>
      <c r="Q80" s="160"/>
      <c r="R80" s="160"/>
      <c r="S80" s="160"/>
      <c r="T80" s="160"/>
      <c r="U80" s="163"/>
      <c r="X80" s="216" t="s">
        <v>107</v>
      </c>
      <c r="Y80" s="204">
        <f t="shared" si="23"/>
        <v>0</v>
      </c>
      <c r="Z80" s="204">
        <f t="shared" si="24"/>
        <v>0</v>
      </c>
      <c r="AA80" s="204">
        <f t="shared" si="25"/>
        <v>0</v>
      </c>
      <c r="AB80" s="204">
        <f t="shared" si="26"/>
        <v>0</v>
      </c>
      <c r="AC80" s="204">
        <f t="shared" si="27"/>
        <v>0</v>
      </c>
      <c r="AD80" s="204">
        <f t="shared" si="28"/>
        <v>0</v>
      </c>
      <c r="AE80" s="204">
        <f t="shared" si="29"/>
        <v>0</v>
      </c>
      <c r="AF80" s="204">
        <f t="shared" si="30"/>
        <v>0</v>
      </c>
      <c r="AG80" s="204">
        <f t="shared" si="31"/>
        <v>0</v>
      </c>
      <c r="AH80" s="204">
        <f t="shared" si="32"/>
        <v>0</v>
      </c>
      <c r="AI80" s="204">
        <f t="shared" si="33"/>
        <v>0</v>
      </c>
      <c r="AJ80" s="204">
        <f t="shared" si="34"/>
        <v>0</v>
      </c>
      <c r="AK80" s="204">
        <f t="shared" si="35"/>
        <v>696</v>
      </c>
      <c r="AL80" s="204" t="str">
        <f t="shared" si="36"/>
        <v>-</v>
      </c>
      <c r="AM80" s="204" t="str">
        <f t="shared" si="37"/>
        <v>-</v>
      </c>
      <c r="AN80" s="204" t="str">
        <f t="shared" si="38"/>
        <v>-</v>
      </c>
      <c r="AO80" s="204" t="str">
        <f t="shared" si="39"/>
        <v>-</v>
      </c>
      <c r="AP80" s="204" t="str">
        <f t="shared" si="40"/>
        <v>-</v>
      </c>
      <c r="AQ80" s="204" t="str">
        <f t="shared" si="41"/>
        <v>-</v>
      </c>
      <c r="AR80" s="213" t="str">
        <f t="shared" si="42"/>
        <v>-</v>
      </c>
      <c r="AS80" s="214">
        <f t="shared" si="43"/>
        <v>696</v>
      </c>
    </row>
    <row r="81" spans="1:45" x14ac:dyDescent="0.25">
      <c r="A81" s="216" t="s">
        <v>108</v>
      </c>
      <c r="B81" s="162" t="s">
        <v>170</v>
      </c>
      <c r="C81" s="162" t="s">
        <v>170</v>
      </c>
      <c r="D81" s="162" t="s">
        <v>170</v>
      </c>
      <c r="E81" s="162" t="s">
        <v>170</v>
      </c>
      <c r="F81" s="162" t="s">
        <v>170</v>
      </c>
      <c r="G81" s="160" t="s">
        <v>170</v>
      </c>
      <c r="H81" s="160" t="s">
        <v>170</v>
      </c>
      <c r="I81" s="160" t="s">
        <v>170</v>
      </c>
      <c r="J81" s="160" t="s">
        <v>170</v>
      </c>
      <c r="K81" s="160" t="s">
        <v>170</v>
      </c>
      <c r="L81" s="160" t="s">
        <v>170</v>
      </c>
      <c r="M81" s="160" t="s">
        <v>170</v>
      </c>
      <c r="N81" s="160" t="s">
        <v>302</v>
      </c>
      <c r="O81" s="160"/>
      <c r="P81" s="160"/>
      <c r="Q81" s="160"/>
      <c r="R81" s="160"/>
      <c r="S81" s="160"/>
      <c r="T81" s="160"/>
      <c r="U81" s="163"/>
      <c r="X81" s="216" t="s">
        <v>108</v>
      </c>
      <c r="Y81" s="204">
        <f t="shared" si="23"/>
        <v>0</v>
      </c>
      <c r="Z81" s="204">
        <f t="shared" si="24"/>
        <v>0</v>
      </c>
      <c r="AA81" s="204">
        <f t="shared" si="25"/>
        <v>0</v>
      </c>
      <c r="AB81" s="204">
        <f t="shared" si="26"/>
        <v>0</v>
      </c>
      <c r="AC81" s="204">
        <f t="shared" si="27"/>
        <v>0</v>
      </c>
      <c r="AD81" s="204">
        <f t="shared" si="28"/>
        <v>0</v>
      </c>
      <c r="AE81" s="204">
        <f t="shared" si="29"/>
        <v>0</v>
      </c>
      <c r="AF81" s="204">
        <f t="shared" si="30"/>
        <v>0</v>
      </c>
      <c r="AG81" s="204">
        <f t="shared" si="31"/>
        <v>0</v>
      </c>
      <c r="AH81" s="204">
        <f t="shared" si="32"/>
        <v>0</v>
      </c>
      <c r="AI81" s="204">
        <f t="shared" si="33"/>
        <v>0</v>
      </c>
      <c r="AJ81" s="204">
        <f t="shared" si="34"/>
        <v>0</v>
      </c>
      <c r="AK81" s="204">
        <f t="shared" si="35"/>
        <v>696</v>
      </c>
      <c r="AL81" s="204" t="str">
        <f t="shared" si="36"/>
        <v>-</v>
      </c>
      <c r="AM81" s="204" t="str">
        <f t="shared" si="37"/>
        <v>-</v>
      </c>
      <c r="AN81" s="204" t="str">
        <f t="shared" si="38"/>
        <v>-</v>
      </c>
      <c r="AO81" s="204" t="str">
        <f t="shared" si="39"/>
        <v>-</v>
      </c>
      <c r="AP81" s="204" t="str">
        <f t="shared" si="40"/>
        <v>-</v>
      </c>
      <c r="AQ81" s="204" t="str">
        <f t="shared" si="41"/>
        <v>-</v>
      </c>
      <c r="AR81" s="213" t="str">
        <f t="shared" si="42"/>
        <v>-</v>
      </c>
      <c r="AS81" s="214">
        <f t="shared" si="43"/>
        <v>696</v>
      </c>
    </row>
    <row r="82" spans="1:45" ht="15.75" thickBot="1" x14ac:dyDescent="0.3">
      <c r="A82" s="217" t="s">
        <v>109</v>
      </c>
      <c r="B82" s="162" t="s">
        <v>170</v>
      </c>
      <c r="C82" s="162" t="s">
        <v>170</v>
      </c>
      <c r="D82" s="162" t="s">
        <v>170</v>
      </c>
      <c r="E82" s="162" t="s">
        <v>170</v>
      </c>
      <c r="F82" s="162" t="s">
        <v>170</v>
      </c>
      <c r="G82" s="160" t="s">
        <v>170</v>
      </c>
      <c r="H82" s="160" t="s">
        <v>170</v>
      </c>
      <c r="I82" s="160" t="s">
        <v>170</v>
      </c>
      <c r="J82" s="160" t="s">
        <v>170</v>
      </c>
      <c r="K82" s="160" t="s">
        <v>170</v>
      </c>
      <c r="L82" s="160" t="s">
        <v>170</v>
      </c>
      <c r="M82" s="160" t="s">
        <v>170</v>
      </c>
      <c r="N82" s="160" t="s">
        <v>302</v>
      </c>
      <c r="O82" s="160"/>
      <c r="P82" s="160"/>
      <c r="Q82" s="160"/>
      <c r="R82" s="160"/>
      <c r="S82" s="160"/>
      <c r="T82" s="160"/>
      <c r="U82" s="165"/>
      <c r="X82" s="217" t="s">
        <v>109</v>
      </c>
      <c r="Y82" s="218">
        <f t="shared" si="23"/>
        <v>0</v>
      </c>
      <c r="Z82" s="218">
        <f t="shared" si="24"/>
        <v>0</v>
      </c>
      <c r="AA82" s="218">
        <f t="shared" si="25"/>
        <v>0</v>
      </c>
      <c r="AB82" s="218">
        <f t="shared" si="26"/>
        <v>0</v>
      </c>
      <c r="AC82" s="218">
        <f t="shared" si="27"/>
        <v>0</v>
      </c>
      <c r="AD82" s="218">
        <f t="shared" si="28"/>
        <v>0</v>
      </c>
      <c r="AE82" s="218">
        <f t="shared" si="29"/>
        <v>0</v>
      </c>
      <c r="AF82" s="218">
        <f t="shared" si="30"/>
        <v>0</v>
      </c>
      <c r="AG82" s="218">
        <f t="shared" si="31"/>
        <v>0</v>
      </c>
      <c r="AH82" s="218">
        <f t="shared" si="32"/>
        <v>0</v>
      </c>
      <c r="AI82" s="218">
        <f t="shared" si="33"/>
        <v>0</v>
      </c>
      <c r="AJ82" s="218">
        <f t="shared" si="34"/>
        <v>0</v>
      </c>
      <c r="AK82" s="218">
        <f t="shared" si="35"/>
        <v>696</v>
      </c>
      <c r="AL82" s="218" t="str">
        <f t="shared" si="36"/>
        <v>-</v>
      </c>
      <c r="AM82" s="218" t="str">
        <f t="shared" si="37"/>
        <v>-</v>
      </c>
      <c r="AN82" s="218" t="str">
        <f t="shared" si="38"/>
        <v>-</v>
      </c>
      <c r="AO82" s="218" t="str">
        <f t="shared" si="39"/>
        <v>-</v>
      </c>
      <c r="AP82" s="218" t="str">
        <f t="shared" si="40"/>
        <v>-</v>
      </c>
      <c r="AQ82" s="218" t="str">
        <f t="shared" si="41"/>
        <v>-</v>
      </c>
      <c r="AR82" s="219" t="str">
        <f t="shared" si="42"/>
        <v>-</v>
      </c>
      <c r="AS82" s="220">
        <f t="shared" si="43"/>
        <v>696</v>
      </c>
    </row>
    <row r="83" spans="1:45" ht="16.5" thickTop="1" thickBot="1" x14ac:dyDescent="0.3"/>
    <row r="84" spans="1:45" ht="15.75" customHeight="1" thickTop="1" x14ac:dyDescent="0.25">
      <c r="A84" s="514" t="s">
        <v>266</v>
      </c>
      <c r="B84" s="515"/>
      <c r="C84" s="515"/>
      <c r="D84" s="515"/>
      <c r="E84" s="515"/>
      <c r="F84" s="515"/>
      <c r="G84" s="515"/>
      <c r="H84" s="515"/>
      <c r="I84" s="515"/>
      <c r="J84" s="515"/>
      <c r="K84" s="515"/>
      <c r="L84" s="515"/>
      <c r="M84" s="515"/>
      <c r="N84" s="515"/>
      <c r="O84" s="515"/>
      <c r="P84" s="515"/>
      <c r="Q84" s="515"/>
      <c r="R84" s="515"/>
      <c r="S84" s="515"/>
      <c r="T84" s="515"/>
      <c r="U84" s="516"/>
      <c r="X84" s="514" t="s">
        <v>267</v>
      </c>
      <c r="Y84" s="515"/>
      <c r="Z84" s="515"/>
      <c r="AA84" s="515"/>
      <c r="AB84" s="515"/>
      <c r="AC84" s="515"/>
      <c r="AD84" s="515"/>
      <c r="AE84" s="515"/>
      <c r="AF84" s="515"/>
      <c r="AG84" s="515"/>
      <c r="AH84" s="515"/>
      <c r="AI84" s="515"/>
      <c r="AJ84" s="515"/>
      <c r="AK84" s="515"/>
      <c r="AL84" s="515"/>
      <c r="AM84" s="515"/>
      <c r="AN84" s="515"/>
      <c r="AO84" s="515"/>
      <c r="AP84" s="515"/>
      <c r="AQ84" s="515"/>
      <c r="AR84" s="515"/>
      <c r="AS84" s="517" t="s">
        <v>174</v>
      </c>
    </row>
    <row r="85" spans="1:45" ht="15.75" thickBot="1" x14ac:dyDescent="0.3">
      <c r="A85" s="200"/>
      <c r="B85" s="204" t="s">
        <v>190</v>
      </c>
      <c r="C85" s="204" t="s">
        <v>191</v>
      </c>
      <c r="D85" s="204" t="s">
        <v>192</v>
      </c>
      <c r="E85" s="204" t="s">
        <v>193</v>
      </c>
      <c r="F85" s="204" t="s">
        <v>194</v>
      </c>
      <c r="G85" s="204" t="s">
        <v>195</v>
      </c>
      <c r="H85" s="204" t="s">
        <v>196</v>
      </c>
      <c r="I85" s="204" t="s">
        <v>197</v>
      </c>
      <c r="J85" s="204" t="s">
        <v>198</v>
      </c>
      <c r="K85" s="204" t="s">
        <v>199</v>
      </c>
      <c r="L85" s="204" t="s">
        <v>200</v>
      </c>
      <c r="M85" s="204" t="s">
        <v>201</v>
      </c>
      <c r="N85" s="204" t="s">
        <v>202</v>
      </c>
      <c r="O85" s="204" t="s">
        <v>203</v>
      </c>
      <c r="P85" s="204" t="s">
        <v>204</v>
      </c>
      <c r="Q85" s="204" t="s">
        <v>205</v>
      </c>
      <c r="R85" s="204" t="s">
        <v>206</v>
      </c>
      <c r="S85" s="204" t="s">
        <v>207</v>
      </c>
      <c r="T85" s="204" t="s">
        <v>208</v>
      </c>
      <c r="U85" s="205" t="s">
        <v>209</v>
      </c>
      <c r="X85" s="206"/>
      <c r="Y85" s="204" t="s">
        <v>190</v>
      </c>
      <c r="Z85" s="204" t="s">
        <v>191</v>
      </c>
      <c r="AA85" s="204" t="s">
        <v>192</v>
      </c>
      <c r="AB85" s="204" t="s">
        <v>193</v>
      </c>
      <c r="AC85" s="204" t="s">
        <v>194</v>
      </c>
      <c r="AD85" s="204" t="s">
        <v>195</v>
      </c>
      <c r="AE85" s="204" t="s">
        <v>196</v>
      </c>
      <c r="AF85" s="204" t="s">
        <v>197</v>
      </c>
      <c r="AG85" s="204" t="s">
        <v>198</v>
      </c>
      <c r="AH85" s="204" t="s">
        <v>199</v>
      </c>
      <c r="AI85" s="204" t="s">
        <v>200</v>
      </c>
      <c r="AJ85" s="204" t="s">
        <v>201</v>
      </c>
      <c r="AK85" s="204" t="s">
        <v>202</v>
      </c>
      <c r="AL85" s="204" t="s">
        <v>203</v>
      </c>
      <c r="AM85" s="204" t="s">
        <v>204</v>
      </c>
      <c r="AN85" s="204" t="s">
        <v>205</v>
      </c>
      <c r="AO85" s="204" t="s">
        <v>206</v>
      </c>
      <c r="AP85" s="204" t="s">
        <v>207</v>
      </c>
      <c r="AQ85" s="204" t="s">
        <v>208</v>
      </c>
      <c r="AR85" s="205" t="s">
        <v>209</v>
      </c>
      <c r="AS85" s="518"/>
    </row>
    <row r="86" spans="1:45" x14ac:dyDescent="0.25">
      <c r="A86" s="207" t="s">
        <v>86</v>
      </c>
      <c r="B86" s="160" t="s">
        <v>170</v>
      </c>
      <c r="C86" s="160" t="s">
        <v>170</v>
      </c>
      <c r="D86" s="160" t="s">
        <v>170</v>
      </c>
      <c r="E86" s="160" t="s">
        <v>170</v>
      </c>
      <c r="F86" s="160" t="s">
        <v>170</v>
      </c>
      <c r="G86" s="160" t="s">
        <v>170</v>
      </c>
      <c r="H86" s="160" t="s">
        <v>170</v>
      </c>
      <c r="I86" s="160" t="s">
        <v>170</v>
      </c>
      <c r="J86" s="160" t="s">
        <v>170</v>
      </c>
      <c r="K86" s="160" t="s">
        <v>170</v>
      </c>
      <c r="L86" s="160" t="s">
        <v>170</v>
      </c>
      <c r="M86" s="160" t="s">
        <v>170</v>
      </c>
      <c r="N86" s="160" t="s">
        <v>252</v>
      </c>
      <c r="O86" s="160"/>
      <c r="P86" s="160"/>
      <c r="Q86" s="160"/>
      <c r="R86" s="160"/>
      <c r="S86" s="160"/>
      <c r="T86" s="160"/>
      <c r="U86" s="161"/>
      <c r="X86" s="209" t="s">
        <v>86</v>
      </c>
      <c r="Y86" s="210">
        <f t="shared" ref="Y86:Y109" si="44">IF(B86=$BD$1,$T$9,IF(B86=$BD$2,0,"-"))</f>
        <v>0</v>
      </c>
      <c r="Z86" s="210">
        <f t="shared" ref="Z86:Z109" si="45">IF(C86=$BD$1,$T$10,IF(C86=$BD$2,0,"-"))</f>
        <v>0</v>
      </c>
      <c r="AA86" s="210">
        <f t="shared" ref="AA86:AA109" si="46">IF(D86=$BD$1,$T$11,IF(D86=$BD$2,0,"-"))</f>
        <v>0</v>
      </c>
      <c r="AB86" s="210">
        <f t="shared" ref="AB86:AB109" si="47">IF(E86=$BD$1,$T$12,IF(E86=$BD$2,0,"-"))</f>
        <v>0</v>
      </c>
      <c r="AC86" s="210">
        <f t="shared" ref="AC86:AC109" si="48">IF(F86=$BD$1,$T$13,IF(F86=$BD$2,0,"-"))</f>
        <v>0</v>
      </c>
      <c r="AD86" s="210">
        <f t="shared" ref="AD86:AD109" si="49">IF(G86=$BD$1,$T$14,IF(G86=$BD$2,0,"-"))</f>
        <v>0</v>
      </c>
      <c r="AE86" s="210">
        <f t="shared" ref="AE86:AE109" si="50">IF(H86=$BD$1,$T$15,IF(H86=$BD$2,0,"-"))</f>
        <v>0</v>
      </c>
      <c r="AF86" s="210">
        <f t="shared" ref="AF86:AF109" si="51">IF(I86=$BD$1,$T$16,IF(I86=$BD$2,0,"-"))</f>
        <v>0</v>
      </c>
      <c r="AG86" s="210">
        <f t="shared" ref="AG86:AG109" si="52">IF(J86=$BD$1,$T$17,IF(J86=$BD$2,0,"-"))</f>
        <v>0</v>
      </c>
      <c r="AH86" s="210">
        <f t="shared" ref="AH86:AH109" si="53">IF(K86=$BD$1,$T$18,IF(K86=$BD$2,0,"-"))</f>
        <v>0</v>
      </c>
      <c r="AI86" s="210">
        <f t="shared" ref="AI86:AI109" si="54">IF(L86=$BD$1,$T$19,IF(L86=$BD$2,0,"-"))</f>
        <v>0</v>
      </c>
      <c r="AJ86" s="210">
        <f t="shared" ref="AJ86:AJ109" si="55">IF(M86=$BD$1,$T$20,IF(M86=$BD$2,0,"-"))</f>
        <v>0</v>
      </c>
      <c r="AK86" s="210">
        <f t="shared" ref="AK86:AK109" si="56">IF(N86=$BD$1,$T$21,IF(N86=$BD$2,0,"-"))</f>
        <v>696</v>
      </c>
      <c r="AL86" s="210" t="str">
        <f t="shared" ref="AL86:AL109" si="57">IF(O86=$BD$1,$T$22,IF(O86=$BD$2,0,"-"))</f>
        <v>-</v>
      </c>
      <c r="AM86" s="210" t="str">
        <f t="shared" ref="AM86:AM109" si="58">IF(P86=$BD$1,$T$23,IF(P86=$BD$2,0,"-"))</f>
        <v>-</v>
      </c>
      <c r="AN86" s="210" t="str">
        <f t="shared" ref="AN86:AN109" si="59">IF(Q86=$BD$1,$T$24,IF(Q86=$BD$2,0,"-"))</f>
        <v>-</v>
      </c>
      <c r="AO86" s="210" t="str">
        <f t="shared" ref="AO86:AO109" si="60">IF(R86=$BD$1,$T$25,IF(R86=$BD$2,0,"-"))</f>
        <v>-</v>
      </c>
      <c r="AP86" s="210" t="str">
        <f t="shared" ref="AP86:AP109" si="61">IF(S86=$BD$1,$T$26,IF(S86=$BD$2,0,"-"))</f>
        <v>-</v>
      </c>
      <c r="AQ86" s="210" t="str">
        <f t="shared" ref="AQ86:AQ109" si="62">IF(T86=$BD$1,$T$27,IF(T86=$BD$2,0,"-"))</f>
        <v>-</v>
      </c>
      <c r="AR86" s="211" t="str">
        <f t="shared" ref="AR86:AR109" si="63">IF(U86=$BD$1,$T$28,IF(U86=$BD$2,0,"-"))</f>
        <v>-</v>
      </c>
      <c r="AS86" s="212">
        <f>SUM(Y86:AR86)</f>
        <v>696</v>
      </c>
    </row>
    <row r="87" spans="1:45" x14ac:dyDescent="0.25">
      <c r="A87" s="207" t="s">
        <v>87</v>
      </c>
      <c r="B87" s="160" t="s">
        <v>170</v>
      </c>
      <c r="C87" s="160" t="s">
        <v>170</v>
      </c>
      <c r="D87" s="160" t="s">
        <v>170</v>
      </c>
      <c r="E87" s="160" t="s">
        <v>170</v>
      </c>
      <c r="F87" s="160" t="s">
        <v>170</v>
      </c>
      <c r="G87" s="160" t="s">
        <v>170</v>
      </c>
      <c r="H87" s="160" t="s">
        <v>170</v>
      </c>
      <c r="I87" s="160" t="s">
        <v>170</v>
      </c>
      <c r="J87" s="160" t="s">
        <v>170</v>
      </c>
      <c r="K87" s="160" t="s">
        <v>170</v>
      </c>
      <c r="L87" s="160" t="s">
        <v>170</v>
      </c>
      <c r="M87" s="160" t="s">
        <v>170</v>
      </c>
      <c r="N87" s="160" t="s">
        <v>252</v>
      </c>
      <c r="O87" s="160"/>
      <c r="P87" s="160"/>
      <c r="Q87" s="160"/>
      <c r="R87" s="160"/>
      <c r="S87" s="160"/>
      <c r="T87" s="160"/>
      <c r="U87" s="163"/>
      <c r="X87" s="207" t="s">
        <v>87</v>
      </c>
      <c r="Y87" s="204">
        <f t="shared" si="44"/>
        <v>0</v>
      </c>
      <c r="Z87" s="204">
        <f t="shared" si="45"/>
        <v>0</v>
      </c>
      <c r="AA87" s="204">
        <f t="shared" si="46"/>
        <v>0</v>
      </c>
      <c r="AB87" s="204">
        <f t="shared" si="47"/>
        <v>0</v>
      </c>
      <c r="AC87" s="204">
        <f t="shared" si="48"/>
        <v>0</v>
      </c>
      <c r="AD87" s="204">
        <f t="shared" si="49"/>
        <v>0</v>
      </c>
      <c r="AE87" s="204">
        <f t="shared" si="50"/>
        <v>0</v>
      </c>
      <c r="AF87" s="204">
        <f t="shared" si="51"/>
        <v>0</v>
      </c>
      <c r="AG87" s="204">
        <f t="shared" si="52"/>
        <v>0</v>
      </c>
      <c r="AH87" s="204">
        <f t="shared" si="53"/>
        <v>0</v>
      </c>
      <c r="AI87" s="204">
        <f t="shared" si="54"/>
        <v>0</v>
      </c>
      <c r="AJ87" s="204">
        <f t="shared" si="55"/>
        <v>0</v>
      </c>
      <c r="AK87" s="204">
        <f t="shared" si="56"/>
        <v>696</v>
      </c>
      <c r="AL87" s="204" t="str">
        <f t="shared" si="57"/>
        <v>-</v>
      </c>
      <c r="AM87" s="204" t="str">
        <f t="shared" si="58"/>
        <v>-</v>
      </c>
      <c r="AN87" s="204" t="str">
        <f t="shared" si="59"/>
        <v>-</v>
      </c>
      <c r="AO87" s="204" t="str">
        <f t="shared" si="60"/>
        <v>-</v>
      </c>
      <c r="AP87" s="204" t="str">
        <f t="shared" si="61"/>
        <v>-</v>
      </c>
      <c r="AQ87" s="204" t="str">
        <f t="shared" si="62"/>
        <v>-</v>
      </c>
      <c r="AR87" s="213" t="str">
        <f t="shared" si="63"/>
        <v>-</v>
      </c>
      <c r="AS87" s="214">
        <f t="shared" ref="AS87:AS109" si="64">SUM(Y87:AR87)</f>
        <v>696</v>
      </c>
    </row>
    <row r="88" spans="1:45" x14ac:dyDescent="0.25">
      <c r="A88" s="207" t="s">
        <v>88</v>
      </c>
      <c r="B88" s="160" t="s">
        <v>170</v>
      </c>
      <c r="C88" s="160" t="s">
        <v>170</v>
      </c>
      <c r="D88" s="160" t="s">
        <v>170</v>
      </c>
      <c r="E88" s="160" t="s">
        <v>170</v>
      </c>
      <c r="F88" s="160" t="s">
        <v>170</v>
      </c>
      <c r="G88" s="160" t="s">
        <v>170</v>
      </c>
      <c r="H88" s="160" t="s">
        <v>170</v>
      </c>
      <c r="I88" s="160" t="s">
        <v>170</v>
      </c>
      <c r="J88" s="160" t="s">
        <v>170</v>
      </c>
      <c r="K88" s="160" t="s">
        <v>170</v>
      </c>
      <c r="L88" s="160" t="s">
        <v>170</v>
      </c>
      <c r="M88" s="160" t="s">
        <v>170</v>
      </c>
      <c r="N88" s="160" t="s">
        <v>252</v>
      </c>
      <c r="O88" s="160"/>
      <c r="P88" s="160"/>
      <c r="Q88" s="160"/>
      <c r="R88" s="160"/>
      <c r="S88" s="160"/>
      <c r="T88" s="160"/>
      <c r="U88" s="161"/>
      <c r="X88" s="207" t="s">
        <v>88</v>
      </c>
      <c r="Y88" s="208">
        <f t="shared" si="44"/>
        <v>0</v>
      </c>
      <c r="Z88" s="208">
        <f t="shared" si="45"/>
        <v>0</v>
      </c>
      <c r="AA88" s="208">
        <f t="shared" si="46"/>
        <v>0</v>
      </c>
      <c r="AB88" s="208">
        <f t="shared" si="47"/>
        <v>0</v>
      </c>
      <c r="AC88" s="208">
        <f t="shared" si="48"/>
        <v>0</v>
      </c>
      <c r="AD88" s="208">
        <f t="shared" si="49"/>
        <v>0</v>
      </c>
      <c r="AE88" s="208">
        <f t="shared" si="50"/>
        <v>0</v>
      </c>
      <c r="AF88" s="208">
        <f t="shared" si="51"/>
        <v>0</v>
      </c>
      <c r="AG88" s="208">
        <f t="shared" si="52"/>
        <v>0</v>
      </c>
      <c r="AH88" s="208">
        <f t="shared" si="53"/>
        <v>0</v>
      </c>
      <c r="AI88" s="208">
        <f t="shared" si="54"/>
        <v>0</v>
      </c>
      <c r="AJ88" s="208">
        <f t="shared" si="55"/>
        <v>0</v>
      </c>
      <c r="AK88" s="208">
        <f t="shared" si="56"/>
        <v>696</v>
      </c>
      <c r="AL88" s="208" t="str">
        <f t="shared" si="57"/>
        <v>-</v>
      </c>
      <c r="AM88" s="208" t="str">
        <f t="shared" si="58"/>
        <v>-</v>
      </c>
      <c r="AN88" s="208" t="str">
        <f t="shared" si="59"/>
        <v>-</v>
      </c>
      <c r="AO88" s="208" t="str">
        <f t="shared" si="60"/>
        <v>-</v>
      </c>
      <c r="AP88" s="208" t="str">
        <f t="shared" si="61"/>
        <v>-</v>
      </c>
      <c r="AQ88" s="208" t="str">
        <f t="shared" si="62"/>
        <v>-</v>
      </c>
      <c r="AR88" s="215" t="str">
        <f t="shared" si="63"/>
        <v>-</v>
      </c>
      <c r="AS88" s="214">
        <f t="shared" si="64"/>
        <v>696</v>
      </c>
    </row>
    <row r="89" spans="1:45" x14ac:dyDescent="0.25">
      <c r="A89" s="207" t="s">
        <v>89</v>
      </c>
      <c r="B89" s="160" t="s">
        <v>170</v>
      </c>
      <c r="C89" s="160" t="s">
        <v>170</v>
      </c>
      <c r="D89" s="160" t="s">
        <v>170</v>
      </c>
      <c r="E89" s="160" t="s">
        <v>170</v>
      </c>
      <c r="F89" s="160" t="s">
        <v>170</v>
      </c>
      <c r="G89" s="160" t="s">
        <v>170</v>
      </c>
      <c r="H89" s="160" t="s">
        <v>170</v>
      </c>
      <c r="I89" s="160" t="s">
        <v>170</v>
      </c>
      <c r="J89" s="160" t="s">
        <v>170</v>
      </c>
      <c r="K89" s="160" t="s">
        <v>170</v>
      </c>
      <c r="L89" s="160" t="s">
        <v>170</v>
      </c>
      <c r="M89" s="160" t="s">
        <v>170</v>
      </c>
      <c r="N89" s="160" t="s">
        <v>252</v>
      </c>
      <c r="O89" s="160"/>
      <c r="P89" s="160"/>
      <c r="Q89" s="160"/>
      <c r="R89" s="160"/>
      <c r="S89" s="160"/>
      <c r="T89" s="160"/>
      <c r="U89" s="161"/>
      <c r="X89" s="207" t="s">
        <v>89</v>
      </c>
      <c r="Y89" s="208">
        <f t="shared" si="44"/>
        <v>0</v>
      </c>
      <c r="Z89" s="208">
        <f t="shared" si="45"/>
        <v>0</v>
      </c>
      <c r="AA89" s="208">
        <f t="shared" si="46"/>
        <v>0</v>
      </c>
      <c r="AB89" s="208">
        <f t="shared" si="47"/>
        <v>0</v>
      </c>
      <c r="AC89" s="208">
        <f t="shared" si="48"/>
        <v>0</v>
      </c>
      <c r="AD89" s="208">
        <f t="shared" si="49"/>
        <v>0</v>
      </c>
      <c r="AE89" s="208">
        <f t="shared" si="50"/>
        <v>0</v>
      </c>
      <c r="AF89" s="208">
        <f t="shared" si="51"/>
        <v>0</v>
      </c>
      <c r="AG89" s="208">
        <f t="shared" si="52"/>
        <v>0</v>
      </c>
      <c r="AH89" s="208">
        <f t="shared" si="53"/>
        <v>0</v>
      </c>
      <c r="AI89" s="208">
        <f t="shared" si="54"/>
        <v>0</v>
      </c>
      <c r="AJ89" s="208">
        <f t="shared" si="55"/>
        <v>0</v>
      </c>
      <c r="AK89" s="208">
        <f t="shared" si="56"/>
        <v>696</v>
      </c>
      <c r="AL89" s="208" t="str">
        <f t="shared" si="57"/>
        <v>-</v>
      </c>
      <c r="AM89" s="208" t="str">
        <f t="shared" si="58"/>
        <v>-</v>
      </c>
      <c r="AN89" s="208" t="str">
        <f t="shared" si="59"/>
        <v>-</v>
      </c>
      <c r="AO89" s="208" t="str">
        <f t="shared" si="60"/>
        <v>-</v>
      </c>
      <c r="AP89" s="208" t="str">
        <f t="shared" si="61"/>
        <v>-</v>
      </c>
      <c r="AQ89" s="208" t="str">
        <f t="shared" si="62"/>
        <v>-</v>
      </c>
      <c r="AR89" s="215" t="str">
        <f t="shared" si="63"/>
        <v>-</v>
      </c>
      <c r="AS89" s="214">
        <f t="shared" si="64"/>
        <v>696</v>
      </c>
    </row>
    <row r="90" spans="1:45" x14ac:dyDescent="0.25">
      <c r="A90" s="207" t="s">
        <v>90</v>
      </c>
      <c r="B90" s="160" t="s">
        <v>170</v>
      </c>
      <c r="C90" s="160" t="s">
        <v>170</v>
      </c>
      <c r="D90" s="160" t="s">
        <v>170</v>
      </c>
      <c r="E90" s="160" t="s">
        <v>170</v>
      </c>
      <c r="F90" s="160" t="s">
        <v>170</v>
      </c>
      <c r="G90" s="160" t="s">
        <v>170</v>
      </c>
      <c r="H90" s="160" t="s">
        <v>170</v>
      </c>
      <c r="I90" s="160" t="s">
        <v>170</v>
      </c>
      <c r="J90" s="160" t="s">
        <v>170</v>
      </c>
      <c r="K90" s="160" t="s">
        <v>170</v>
      </c>
      <c r="L90" s="160" t="s">
        <v>170</v>
      </c>
      <c r="M90" s="160" t="s">
        <v>170</v>
      </c>
      <c r="N90" s="160" t="s">
        <v>252</v>
      </c>
      <c r="O90" s="160"/>
      <c r="P90" s="160"/>
      <c r="Q90" s="160"/>
      <c r="R90" s="160"/>
      <c r="S90" s="160"/>
      <c r="T90" s="160"/>
      <c r="U90" s="161"/>
      <c r="X90" s="207" t="s">
        <v>90</v>
      </c>
      <c r="Y90" s="208">
        <f t="shared" si="44"/>
        <v>0</v>
      </c>
      <c r="Z90" s="208">
        <f t="shared" si="45"/>
        <v>0</v>
      </c>
      <c r="AA90" s="208">
        <f t="shared" si="46"/>
        <v>0</v>
      </c>
      <c r="AB90" s="208">
        <f t="shared" si="47"/>
        <v>0</v>
      </c>
      <c r="AC90" s="208">
        <f t="shared" si="48"/>
        <v>0</v>
      </c>
      <c r="AD90" s="208">
        <f t="shared" si="49"/>
        <v>0</v>
      </c>
      <c r="AE90" s="208">
        <f t="shared" si="50"/>
        <v>0</v>
      </c>
      <c r="AF90" s="208">
        <f t="shared" si="51"/>
        <v>0</v>
      </c>
      <c r="AG90" s="208">
        <f t="shared" si="52"/>
        <v>0</v>
      </c>
      <c r="AH90" s="208">
        <f t="shared" si="53"/>
        <v>0</v>
      </c>
      <c r="AI90" s="208">
        <f t="shared" si="54"/>
        <v>0</v>
      </c>
      <c r="AJ90" s="208">
        <f t="shared" si="55"/>
        <v>0</v>
      </c>
      <c r="AK90" s="208">
        <f t="shared" si="56"/>
        <v>696</v>
      </c>
      <c r="AL90" s="208" t="str">
        <f t="shared" si="57"/>
        <v>-</v>
      </c>
      <c r="AM90" s="208" t="str">
        <f t="shared" si="58"/>
        <v>-</v>
      </c>
      <c r="AN90" s="208" t="str">
        <f t="shared" si="59"/>
        <v>-</v>
      </c>
      <c r="AO90" s="208" t="str">
        <f t="shared" si="60"/>
        <v>-</v>
      </c>
      <c r="AP90" s="208" t="str">
        <f t="shared" si="61"/>
        <v>-</v>
      </c>
      <c r="AQ90" s="208" t="str">
        <f t="shared" si="62"/>
        <v>-</v>
      </c>
      <c r="AR90" s="215" t="str">
        <f t="shared" si="63"/>
        <v>-</v>
      </c>
      <c r="AS90" s="214">
        <f t="shared" si="64"/>
        <v>696</v>
      </c>
    </row>
    <row r="91" spans="1:45" x14ac:dyDescent="0.25">
      <c r="A91" s="207" t="s">
        <v>91</v>
      </c>
      <c r="B91" s="160" t="s">
        <v>170</v>
      </c>
      <c r="C91" s="160" t="s">
        <v>170</v>
      </c>
      <c r="D91" s="160" t="s">
        <v>170</v>
      </c>
      <c r="E91" s="160" t="s">
        <v>170</v>
      </c>
      <c r="F91" s="160" t="s">
        <v>170</v>
      </c>
      <c r="G91" s="160" t="s">
        <v>170</v>
      </c>
      <c r="H91" s="160" t="s">
        <v>170</v>
      </c>
      <c r="I91" s="160" t="s">
        <v>170</v>
      </c>
      <c r="J91" s="160" t="s">
        <v>170</v>
      </c>
      <c r="K91" s="160" t="s">
        <v>170</v>
      </c>
      <c r="L91" s="160" t="s">
        <v>170</v>
      </c>
      <c r="M91" s="160" t="s">
        <v>170</v>
      </c>
      <c r="N91" s="160" t="s">
        <v>252</v>
      </c>
      <c r="O91" s="160"/>
      <c r="P91" s="160"/>
      <c r="Q91" s="160"/>
      <c r="R91" s="160"/>
      <c r="S91" s="160"/>
      <c r="T91" s="160"/>
      <c r="U91" s="161"/>
      <c r="X91" s="207" t="s">
        <v>91</v>
      </c>
      <c r="Y91" s="208">
        <f t="shared" si="44"/>
        <v>0</v>
      </c>
      <c r="Z91" s="208">
        <f t="shared" si="45"/>
        <v>0</v>
      </c>
      <c r="AA91" s="208">
        <f t="shared" si="46"/>
        <v>0</v>
      </c>
      <c r="AB91" s="208">
        <f t="shared" si="47"/>
        <v>0</v>
      </c>
      <c r="AC91" s="208">
        <f t="shared" si="48"/>
        <v>0</v>
      </c>
      <c r="AD91" s="208">
        <f t="shared" si="49"/>
        <v>0</v>
      </c>
      <c r="AE91" s="208">
        <f t="shared" si="50"/>
        <v>0</v>
      </c>
      <c r="AF91" s="208">
        <f t="shared" si="51"/>
        <v>0</v>
      </c>
      <c r="AG91" s="208">
        <f t="shared" si="52"/>
        <v>0</v>
      </c>
      <c r="AH91" s="208">
        <f t="shared" si="53"/>
        <v>0</v>
      </c>
      <c r="AI91" s="208">
        <f t="shared" si="54"/>
        <v>0</v>
      </c>
      <c r="AJ91" s="208">
        <f t="shared" si="55"/>
        <v>0</v>
      </c>
      <c r="AK91" s="208">
        <f t="shared" si="56"/>
        <v>696</v>
      </c>
      <c r="AL91" s="208" t="str">
        <f t="shared" si="57"/>
        <v>-</v>
      </c>
      <c r="AM91" s="208" t="str">
        <f t="shared" si="58"/>
        <v>-</v>
      </c>
      <c r="AN91" s="208" t="str">
        <f t="shared" si="59"/>
        <v>-</v>
      </c>
      <c r="AO91" s="208" t="str">
        <f t="shared" si="60"/>
        <v>-</v>
      </c>
      <c r="AP91" s="208" t="str">
        <f t="shared" si="61"/>
        <v>-</v>
      </c>
      <c r="AQ91" s="208" t="str">
        <f t="shared" si="62"/>
        <v>-</v>
      </c>
      <c r="AR91" s="215" t="str">
        <f t="shared" si="63"/>
        <v>-</v>
      </c>
      <c r="AS91" s="214">
        <f t="shared" si="64"/>
        <v>696</v>
      </c>
    </row>
    <row r="92" spans="1:45" x14ac:dyDescent="0.25">
      <c r="A92" s="207" t="s">
        <v>92</v>
      </c>
      <c r="B92" s="160" t="s">
        <v>170</v>
      </c>
      <c r="C92" s="160" t="s">
        <v>170</v>
      </c>
      <c r="D92" s="160" t="s">
        <v>170</v>
      </c>
      <c r="E92" s="160" t="s">
        <v>170</v>
      </c>
      <c r="F92" s="160" t="s">
        <v>170</v>
      </c>
      <c r="G92" s="160" t="s">
        <v>170</v>
      </c>
      <c r="H92" s="160" t="s">
        <v>170</v>
      </c>
      <c r="I92" s="160" t="s">
        <v>170</v>
      </c>
      <c r="J92" s="160" t="s">
        <v>170</v>
      </c>
      <c r="K92" s="160" t="s">
        <v>170</v>
      </c>
      <c r="L92" s="160" t="s">
        <v>170</v>
      </c>
      <c r="M92" s="160" t="s">
        <v>170</v>
      </c>
      <c r="N92" s="160" t="s">
        <v>252</v>
      </c>
      <c r="O92" s="160"/>
      <c r="P92" s="160"/>
      <c r="Q92" s="160"/>
      <c r="R92" s="160"/>
      <c r="S92" s="160"/>
      <c r="T92" s="160"/>
      <c r="U92" s="161"/>
      <c r="X92" s="207" t="s">
        <v>92</v>
      </c>
      <c r="Y92" s="208">
        <f t="shared" si="44"/>
        <v>0</v>
      </c>
      <c r="Z92" s="208">
        <f t="shared" si="45"/>
        <v>0</v>
      </c>
      <c r="AA92" s="208">
        <f t="shared" si="46"/>
        <v>0</v>
      </c>
      <c r="AB92" s="208">
        <f t="shared" si="47"/>
        <v>0</v>
      </c>
      <c r="AC92" s="208">
        <f t="shared" si="48"/>
        <v>0</v>
      </c>
      <c r="AD92" s="208">
        <f t="shared" si="49"/>
        <v>0</v>
      </c>
      <c r="AE92" s="208">
        <f t="shared" si="50"/>
        <v>0</v>
      </c>
      <c r="AF92" s="208">
        <f t="shared" si="51"/>
        <v>0</v>
      </c>
      <c r="AG92" s="208">
        <f t="shared" si="52"/>
        <v>0</v>
      </c>
      <c r="AH92" s="208">
        <f t="shared" si="53"/>
        <v>0</v>
      </c>
      <c r="AI92" s="208">
        <f t="shared" si="54"/>
        <v>0</v>
      </c>
      <c r="AJ92" s="208">
        <f t="shared" si="55"/>
        <v>0</v>
      </c>
      <c r="AK92" s="208">
        <f t="shared" si="56"/>
        <v>696</v>
      </c>
      <c r="AL92" s="208" t="str">
        <f t="shared" si="57"/>
        <v>-</v>
      </c>
      <c r="AM92" s="208" t="str">
        <f t="shared" si="58"/>
        <v>-</v>
      </c>
      <c r="AN92" s="208" t="str">
        <f t="shared" si="59"/>
        <v>-</v>
      </c>
      <c r="AO92" s="208" t="str">
        <f t="shared" si="60"/>
        <v>-</v>
      </c>
      <c r="AP92" s="208" t="str">
        <f t="shared" si="61"/>
        <v>-</v>
      </c>
      <c r="AQ92" s="208" t="str">
        <f t="shared" si="62"/>
        <v>-</v>
      </c>
      <c r="AR92" s="215" t="str">
        <f t="shared" si="63"/>
        <v>-</v>
      </c>
      <c r="AS92" s="214">
        <f t="shared" si="64"/>
        <v>696</v>
      </c>
    </row>
    <row r="93" spans="1:45" x14ac:dyDescent="0.25">
      <c r="A93" s="207" t="s">
        <v>93</v>
      </c>
      <c r="B93" s="160" t="s">
        <v>170</v>
      </c>
      <c r="C93" s="160" t="s">
        <v>170</v>
      </c>
      <c r="D93" s="160" t="s">
        <v>170</v>
      </c>
      <c r="E93" s="160" t="s">
        <v>170</v>
      </c>
      <c r="F93" s="160" t="s">
        <v>170</v>
      </c>
      <c r="G93" s="160" t="s">
        <v>170</v>
      </c>
      <c r="H93" s="160" t="s">
        <v>170</v>
      </c>
      <c r="I93" s="160" t="s">
        <v>170</v>
      </c>
      <c r="J93" s="160" t="s">
        <v>170</v>
      </c>
      <c r="K93" s="160" t="s">
        <v>170</v>
      </c>
      <c r="L93" s="160" t="s">
        <v>170</v>
      </c>
      <c r="M93" s="160" t="s">
        <v>170</v>
      </c>
      <c r="N93" s="160" t="s">
        <v>252</v>
      </c>
      <c r="O93" s="160"/>
      <c r="P93" s="160"/>
      <c r="Q93" s="160"/>
      <c r="R93" s="160"/>
      <c r="S93" s="160"/>
      <c r="T93" s="160"/>
      <c r="U93" s="161"/>
      <c r="X93" s="207" t="s">
        <v>93</v>
      </c>
      <c r="Y93" s="208">
        <f t="shared" si="44"/>
        <v>0</v>
      </c>
      <c r="Z93" s="208">
        <f t="shared" si="45"/>
        <v>0</v>
      </c>
      <c r="AA93" s="208">
        <f t="shared" si="46"/>
        <v>0</v>
      </c>
      <c r="AB93" s="208">
        <f t="shared" si="47"/>
        <v>0</v>
      </c>
      <c r="AC93" s="208">
        <f t="shared" si="48"/>
        <v>0</v>
      </c>
      <c r="AD93" s="208">
        <f t="shared" si="49"/>
        <v>0</v>
      </c>
      <c r="AE93" s="208">
        <f t="shared" si="50"/>
        <v>0</v>
      </c>
      <c r="AF93" s="208">
        <f t="shared" si="51"/>
        <v>0</v>
      </c>
      <c r="AG93" s="208">
        <f t="shared" si="52"/>
        <v>0</v>
      </c>
      <c r="AH93" s="208">
        <f t="shared" si="53"/>
        <v>0</v>
      </c>
      <c r="AI93" s="208">
        <f t="shared" si="54"/>
        <v>0</v>
      </c>
      <c r="AJ93" s="208">
        <f t="shared" si="55"/>
        <v>0</v>
      </c>
      <c r="AK93" s="208">
        <f t="shared" si="56"/>
        <v>696</v>
      </c>
      <c r="AL93" s="208" t="str">
        <f t="shared" si="57"/>
        <v>-</v>
      </c>
      <c r="AM93" s="208" t="str">
        <f t="shared" si="58"/>
        <v>-</v>
      </c>
      <c r="AN93" s="208" t="str">
        <f t="shared" si="59"/>
        <v>-</v>
      </c>
      <c r="AO93" s="208" t="str">
        <f t="shared" si="60"/>
        <v>-</v>
      </c>
      <c r="AP93" s="208" t="str">
        <f t="shared" si="61"/>
        <v>-</v>
      </c>
      <c r="AQ93" s="208" t="str">
        <f t="shared" si="62"/>
        <v>-</v>
      </c>
      <c r="AR93" s="215" t="str">
        <f t="shared" si="63"/>
        <v>-</v>
      </c>
      <c r="AS93" s="214">
        <f t="shared" si="64"/>
        <v>696</v>
      </c>
    </row>
    <row r="94" spans="1:45" x14ac:dyDescent="0.25">
      <c r="A94" s="207" t="s">
        <v>94</v>
      </c>
      <c r="B94" s="160" t="s">
        <v>170</v>
      </c>
      <c r="C94" s="160" t="s">
        <v>170</v>
      </c>
      <c r="D94" s="160" t="s">
        <v>170</v>
      </c>
      <c r="E94" s="160" t="s">
        <v>170</v>
      </c>
      <c r="F94" s="160" t="s">
        <v>170</v>
      </c>
      <c r="G94" s="160" t="s">
        <v>170</v>
      </c>
      <c r="H94" s="160" t="s">
        <v>170</v>
      </c>
      <c r="I94" s="160" t="s">
        <v>170</v>
      </c>
      <c r="J94" s="160" t="s">
        <v>170</v>
      </c>
      <c r="K94" s="160" t="s">
        <v>170</v>
      </c>
      <c r="L94" s="160" t="s">
        <v>170</v>
      </c>
      <c r="M94" s="160" t="s">
        <v>170</v>
      </c>
      <c r="N94" s="160" t="s">
        <v>252</v>
      </c>
      <c r="O94" s="160"/>
      <c r="P94" s="160"/>
      <c r="Q94" s="160"/>
      <c r="R94" s="160"/>
      <c r="S94" s="160"/>
      <c r="T94" s="160"/>
      <c r="U94" s="161"/>
      <c r="X94" s="207" t="s">
        <v>94</v>
      </c>
      <c r="Y94" s="208">
        <f t="shared" si="44"/>
        <v>0</v>
      </c>
      <c r="Z94" s="208">
        <f t="shared" si="45"/>
        <v>0</v>
      </c>
      <c r="AA94" s="208">
        <f t="shared" si="46"/>
        <v>0</v>
      </c>
      <c r="AB94" s="208">
        <f t="shared" si="47"/>
        <v>0</v>
      </c>
      <c r="AC94" s="208">
        <f t="shared" si="48"/>
        <v>0</v>
      </c>
      <c r="AD94" s="208">
        <f t="shared" si="49"/>
        <v>0</v>
      </c>
      <c r="AE94" s="208">
        <f t="shared" si="50"/>
        <v>0</v>
      </c>
      <c r="AF94" s="208">
        <f t="shared" si="51"/>
        <v>0</v>
      </c>
      <c r="AG94" s="208">
        <f t="shared" si="52"/>
        <v>0</v>
      </c>
      <c r="AH94" s="208">
        <f t="shared" si="53"/>
        <v>0</v>
      </c>
      <c r="AI94" s="208">
        <f t="shared" si="54"/>
        <v>0</v>
      </c>
      <c r="AJ94" s="208">
        <f t="shared" si="55"/>
        <v>0</v>
      </c>
      <c r="AK94" s="208">
        <f t="shared" si="56"/>
        <v>696</v>
      </c>
      <c r="AL94" s="208" t="str">
        <f t="shared" si="57"/>
        <v>-</v>
      </c>
      <c r="AM94" s="208" t="str">
        <f t="shared" si="58"/>
        <v>-</v>
      </c>
      <c r="AN94" s="208" t="str">
        <f t="shared" si="59"/>
        <v>-</v>
      </c>
      <c r="AO94" s="208" t="str">
        <f t="shared" si="60"/>
        <v>-</v>
      </c>
      <c r="AP94" s="208" t="str">
        <f t="shared" si="61"/>
        <v>-</v>
      </c>
      <c r="AQ94" s="208" t="str">
        <f t="shared" si="62"/>
        <v>-</v>
      </c>
      <c r="AR94" s="215" t="str">
        <f t="shared" si="63"/>
        <v>-</v>
      </c>
      <c r="AS94" s="214">
        <f t="shared" si="64"/>
        <v>696</v>
      </c>
    </row>
    <row r="95" spans="1:45" x14ac:dyDescent="0.25">
      <c r="A95" s="207" t="s">
        <v>95</v>
      </c>
      <c r="B95" s="160" t="s">
        <v>170</v>
      </c>
      <c r="C95" s="160" t="s">
        <v>170</v>
      </c>
      <c r="D95" s="160" t="s">
        <v>170</v>
      </c>
      <c r="E95" s="160" t="s">
        <v>170</v>
      </c>
      <c r="F95" s="160" t="s">
        <v>170</v>
      </c>
      <c r="G95" s="160" t="s">
        <v>170</v>
      </c>
      <c r="H95" s="160" t="s">
        <v>170</v>
      </c>
      <c r="I95" s="160" t="s">
        <v>170</v>
      </c>
      <c r="J95" s="160" t="s">
        <v>170</v>
      </c>
      <c r="K95" s="160" t="s">
        <v>170</v>
      </c>
      <c r="L95" s="160" t="s">
        <v>170</v>
      </c>
      <c r="M95" s="160" t="s">
        <v>170</v>
      </c>
      <c r="N95" s="160" t="s">
        <v>252</v>
      </c>
      <c r="O95" s="160"/>
      <c r="P95" s="160"/>
      <c r="Q95" s="160"/>
      <c r="R95" s="160"/>
      <c r="S95" s="160"/>
      <c r="T95" s="160"/>
      <c r="U95" s="161"/>
      <c r="X95" s="207" t="s">
        <v>95</v>
      </c>
      <c r="Y95" s="208">
        <f t="shared" si="44"/>
        <v>0</v>
      </c>
      <c r="Z95" s="208">
        <f t="shared" si="45"/>
        <v>0</v>
      </c>
      <c r="AA95" s="208">
        <f t="shared" si="46"/>
        <v>0</v>
      </c>
      <c r="AB95" s="208">
        <f t="shared" si="47"/>
        <v>0</v>
      </c>
      <c r="AC95" s="208">
        <f t="shared" si="48"/>
        <v>0</v>
      </c>
      <c r="AD95" s="208">
        <f t="shared" si="49"/>
        <v>0</v>
      </c>
      <c r="AE95" s="208">
        <f t="shared" si="50"/>
        <v>0</v>
      </c>
      <c r="AF95" s="208">
        <f t="shared" si="51"/>
        <v>0</v>
      </c>
      <c r="AG95" s="208">
        <f t="shared" si="52"/>
        <v>0</v>
      </c>
      <c r="AH95" s="208">
        <f t="shared" si="53"/>
        <v>0</v>
      </c>
      <c r="AI95" s="208">
        <f t="shared" si="54"/>
        <v>0</v>
      </c>
      <c r="AJ95" s="208">
        <f t="shared" si="55"/>
        <v>0</v>
      </c>
      <c r="AK95" s="208">
        <f t="shared" si="56"/>
        <v>696</v>
      </c>
      <c r="AL95" s="208" t="str">
        <f t="shared" si="57"/>
        <v>-</v>
      </c>
      <c r="AM95" s="208" t="str">
        <f t="shared" si="58"/>
        <v>-</v>
      </c>
      <c r="AN95" s="208" t="str">
        <f t="shared" si="59"/>
        <v>-</v>
      </c>
      <c r="AO95" s="208" t="str">
        <f t="shared" si="60"/>
        <v>-</v>
      </c>
      <c r="AP95" s="208" t="str">
        <f t="shared" si="61"/>
        <v>-</v>
      </c>
      <c r="AQ95" s="208" t="str">
        <f t="shared" si="62"/>
        <v>-</v>
      </c>
      <c r="AR95" s="215" t="str">
        <f t="shared" si="63"/>
        <v>-</v>
      </c>
      <c r="AS95" s="214">
        <f t="shared" si="64"/>
        <v>696</v>
      </c>
    </row>
    <row r="96" spans="1:45" x14ac:dyDescent="0.25">
      <c r="A96" s="207" t="s">
        <v>96</v>
      </c>
      <c r="B96" s="160" t="s">
        <v>170</v>
      </c>
      <c r="C96" s="160" t="s">
        <v>170</v>
      </c>
      <c r="D96" s="160" t="s">
        <v>170</v>
      </c>
      <c r="E96" s="160" t="s">
        <v>170</v>
      </c>
      <c r="F96" s="160" t="s">
        <v>170</v>
      </c>
      <c r="G96" s="160" t="s">
        <v>170</v>
      </c>
      <c r="H96" s="160" t="s">
        <v>170</v>
      </c>
      <c r="I96" s="160" t="s">
        <v>170</v>
      </c>
      <c r="J96" s="160" t="s">
        <v>170</v>
      </c>
      <c r="K96" s="160" t="s">
        <v>170</v>
      </c>
      <c r="L96" s="160" t="s">
        <v>170</v>
      </c>
      <c r="M96" s="160" t="s">
        <v>170</v>
      </c>
      <c r="N96" s="160" t="s">
        <v>252</v>
      </c>
      <c r="O96" s="160"/>
      <c r="P96" s="160"/>
      <c r="Q96" s="160"/>
      <c r="R96" s="160"/>
      <c r="S96" s="160"/>
      <c r="T96" s="160"/>
      <c r="U96" s="161"/>
      <c r="X96" s="207" t="s">
        <v>96</v>
      </c>
      <c r="Y96" s="208">
        <f t="shared" si="44"/>
        <v>0</v>
      </c>
      <c r="Z96" s="208">
        <f t="shared" si="45"/>
        <v>0</v>
      </c>
      <c r="AA96" s="208">
        <f t="shared" si="46"/>
        <v>0</v>
      </c>
      <c r="AB96" s="208">
        <f t="shared" si="47"/>
        <v>0</v>
      </c>
      <c r="AC96" s="208">
        <f t="shared" si="48"/>
        <v>0</v>
      </c>
      <c r="AD96" s="208">
        <f t="shared" si="49"/>
        <v>0</v>
      </c>
      <c r="AE96" s="208">
        <f t="shared" si="50"/>
        <v>0</v>
      </c>
      <c r="AF96" s="208">
        <f t="shared" si="51"/>
        <v>0</v>
      </c>
      <c r="AG96" s="208">
        <f t="shared" si="52"/>
        <v>0</v>
      </c>
      <c r="AH96" s="208">
        <f t="shared" si="53"/>
        <v>0</v>
      </c>
      <c r="AI96" s="208">
        <f t="shared" si="54"/>
        <v>0</v>
      </c>
      <c r="AJ96" s="208">
        <f t="shared" si="55"/>
        <v>0</v>
      </c>
      <c r="AK96" s="208">
        <f t="shared" si="56"/>
        <v>696</v>
      </c>
      <c r="AL96" s="208" t="str">
        <f t="shared" si="57"/>
        <v>-</v>
      </c>
      <c r="AM96" s="208" t="str">
        <f t="shared" si="58"/>
        <v>-</v>
      </c>
      <c r="AN96" s="208" t="str">
        <f t="shared" si="59"/>
        <v>-</v>
      </c>
      <c r="AO96" s="208" t="str">
        <f t="shared" si="60"/>
        <v>-</v>
      </c>
      <c r="AP96" s="208" t="str">
        <f t="shared" si="61"/>
        <v>-</v>
      </c>
      <c r="AQ96" s="208" t="str">
        <f t="shared" si="62"/>
        <v>-</v>
      </c>
      <c r="AR96" s="215" t="str">
        <f t="shared" si="63"/>
        <v>-</v>
      </c>
      <c r="AS96" s="214">
        <f t="shared" si="64"/>
        <v>696</v>
      </c>
    </row>
    <row r="97" spans="1:52" x14ac:dyDescent="0.25">
      <c r="A97" s="207" t="s">
        <v>97</v>
      </c>
      <c r="B97" s="160" t="s">
        <v>170</v>
      </c>
      <c r="C97" s="160" t="s">
        <v>170</v>
      </c>
      <c r="D97" s="160" t="s">
        <v>170</v>
      </c>
      <c r="E97" s="160" t="s">
        <v>170</v>
      </c>
      <c r="F97" s="160" t="s">
        <v>170</v>
      </c>
      <c r="G97" s="160" t="s">
        <v>170</v>
      </c>
      <c r="H97" s="160" t="s">
        <v>170</v>
      </c>
      <c r="I97" s="160" t="s">
        <v>170</v>
      </c>
      <c r="J97" s="160" t="s">
        <v>170</v>
      </c>
      <c r="K97" s="160" t="s">
        <v>170</v>
      </c>
      <c r="L97" s="160" t="s">
        <v>170</v>
      </c>
      <c r="M97" s="160" t="s">
        <v>170</v>
      </c>
      <c r="N97" s="160" t="s">
        <v>252</v>
      </c>
      <c r="O97" s="160"/>
      <c r="P97" s="160"/>
      <c r="Q97" s="160"/>
      <c r="R97" s="160"/>
      <c r="S97" s="160"/>
      <c r="T97" s="160"/>
      <c r="U97" s="161"/>
      <c r="X97" s="207" t="s">
        <v>97</v>
      </c>
      <c r="Y97" s="208">
        <f t="shared" si="44"/>
        <v>0</v>
      </c>
      <c r="Z97" s="208">
        <f t="shared" si="45"/>
        <v>0</v>
      </c>
      <c r="AA97" s="208">
        <f t="shared" si="46"/>
        <v>0</v>
      </c>
      <c r="AB97" s="208">
        <f t="shared" si="47"/>
        <v>0</v>
      </c>
      <c r="AC97" s="208">
        <f t="shared" si="48"/>
        <v>0</v>
      </c>
      <c r="AD97" s="208">
        <f t="shared" si="49"/>
        <v>0</v>
      </c>
      <c r="AE97" s="208">
        <f t="shared" si="50"/>
        <v>0</v>
      </c>
      <c r="AF97" s="208">
        <f t="shared" si="51"/>
        <v>0</v>
      </c>
      <c r="AG97" s="208">
        <f t="shared" si="52"/>
        <v>0</v>
      </c>
      <c r="AH97" s="208">
        <f t="shared" si="53"/>
        <v>0</v>
      </c>
      <c r="AI97" s="208">
        <f t="shared" si="54"/>
        <v>0</v>
      </c>
      <c r="AJ97" s="208">
        <f t="shared" si="55"/>
        <v>0</v>
      </c>
      <c r="AK97" s="208">
        <f t="shared" si="56"/>
        <v>696</v>
      </c>
      <c r="AL97" s="208" t="str">
        <f t="shared" si="57"/>
        <v>-</v>
      </c>
      <c r="AM97" s="208" t="str">
        <f t="shared" si="58"/>
        <v>-</v>
      </c>
      <c r="AN97" s="208" t="str">
        <f t="shared" si="59"/>
        <v>-</v>
      </c>
      <c r="AO97" s="208" t="str">
        <f t="shared" si="60"/>
        <v>-</v>
      </c>
      <c r="AP97" s="208" t="str">
        <f t="shared" si="61"/>
        <v>-</v>
      </c>
      <c r="AQ97" s="208" t="str">
        <f t="shared" si="62"/>
        <v>-</v>
      </c>
      <c r="AR97" s="215" t="str">
        <f t="shared" si="63"/>
        <v>-</v>
      </c>
      <c r="AS97" s="214">
        <f t="shared" si="64"/>
        <v>696</v>
      </c>
    </row>
    <row r="98" spans="1:52" x14ac:dyDescent="0.25">
      <c r="A98" s="207" t="s">
        <v>98</v>
      </c>
      <c r="B98" s="160" t="s">
        <v>170</v>
      </c>
      <c r="C98" s="160" t="s">
        <v>170</v>
      </c>
      <c r="D98" s="160" t="s">
        <v>170</v>
      </c>
      <c r="E98" s="160" t="s">
        <v>170</v>
      </c>
      <c r="F98" s="160" t="s">
        <v>170</v>
      </c>
      <c r="G98" s="160" t="s">
        <v>170</v>
      </c>
      <c r="H98" s="160" t="s">
        <v>170</v>
      </c>
      <c r="I98" s="160" t="s">
        <v>170</v>
      </c>
      <c r="J98" s="160" t="s">
        <v>170</v>
      </c>
      <c r="K98" s="160" t="s">
        <v>170</v>
      </c>
      <c r="L98" s="160" t="s">
        <v>170</v>
      </c>
      <c r="M98" s="160" t="s">
        <v>170</v>
      </c>
      <c r="N98" s="160" t="s">
        <v>252</v>
      </c>
      <c r="O98" s="160"/>
      <c r="P98" s="160"/>
      <c r="Q98" s="160"/>
      <c r="R98" s="160"/>
      <c r="S98" s="160"/>
      <c r="T98" s="160"/>
      <c r="U98" s="161"/>
      <c r="X98" s="207" t="s">
        <v>98</v>
      </c>
      <c r="Y98" s="208">
        <f t="shared" si="44"/>
        <v>0</v>
      </c>
      <c r="Z98" s="208">
        <f t="shared" si="45"/>
        <v>0</v>
      </c>
      <c r="AA98" s="208">
        <f t="shared" si="46"/>
        <v>0</v>
      </c>
      <c r="AB98" s="208">
        <f t="shared" si="47"/>
        <v>0</v>
      </c>
      <c r="AC98" s="208">
        <f t="shared" si="48"/>
        <v>0</v>
      </c>
      <c r="AD98" s="208">
        <f t="shared" si="49"/>
        <v>0</v>
      </c>
      <c r="AE98" s="208">
        <f t="shared" si="50"/>
        <v>0</v>
      </c>
      <c r="AF98" s="208">
        <f t="shared" si="51"/>
        <v>0</v>
      </c>
      <c r="AG98" s="208">
        <f t="shared" si="52"/>
        <v>0</v>
      </c>
      <c r="AH98" s="208">
        <f t="shared" si="53"/>
        <v>0</v>
      </c>
      <c r="AI98" s="208">
        <f t="shared" si="54"/>
        <v>0</v>
      </c>
      <c r="AJ98" s="208">
        <f t="shared" si="55"/>
        <v>0</v>
      </c>
      <c r="AK98" s="208">
        <f t="shared" si="56"/>
        <v>696</v>
      </c>
      <c r="AL98" s="208" t="str">
        <f t="shared" si="57"/>
        <v>-</v>
      </c>
      <c r="AM98" s="208" t="str">
        <f t="shared" si="58"/>
        <v>-</v>
      </c>
      <c r="AN98" s="208" t="str">
        <f t="shared" si="59"/>
        <v>-</v>
      </c>
      <c r="AO98" s="208" t="str">
        <f t="shared" si="60"/>
        <v>-</v>
      </c>
      <c r="AP98" s="208" t="str">
        <f t="shared" si="61"/>
        <v>-</v>
      </c>
      <c r="AQ98" s="208" t="str">
        <f t="shared" si="62"/>
        <v>-</v>
      </c>
      <c r="AR98" s="215" t="str">
        <f t="shared" si="63"/>
        <v>-</v>
      </c>
      <c r="AS98" s="214">
        <f t="shared" si="64"/>
        <v>696</v>
      </c>
    </row>
    <row r="99" spans="1:52" x14ac:dyDescent="0.25">
      <c r="A99" s="207" t="s">
        <v>99</v>
      </c>
      <c r="B99" s="160" t="s">
        <v>170</v>
      </c>
      <c r="C99" s="160" t="s">
        <v>170</v>
      </c>
      <c r="D99" s="160" t="s">
        <v>170</v>
      </c>
      <c r="E99" s="160" t="s">
        <v>170</v>
      </c>
      <c r="F99" s="160" t="s">
        <v>170</v>
      </c>
      <c r="G99" s="160" t="s">
        <v>170</v>
      </c>
      <c r="H99" s="160" t="s">
        <v>170</v>
      </c>
      <c r="I99" s="160" t="s">
        <v>170</v>
      </c>
      <c r="J99" s="160" t="s">
        <v>170</v>
      </c>
      <c r="K99" s="160" t="s">
        <v>170</v>
      </c>
      <c r="L99" s="160" t="s">
        <v>170</v>
      </c>
      <c r="M99" s="160" t="s">
        <v>170</v>
      </c>
      <c r="N99" s="160" t="s">
        <v>252</v>
      </c>
      <c r="O99" s="160"/>
      <c r="P99" s="160"/>
      <c r="Q99" s="160"/>
      <c r="R99" s="160"/>
      <c r="S99" s="160"/>
      <c r="T99" s="160"/>
      <c r="U99" s="161"/>
      <c r="X99" s="207" t="s">
        <v>99</v>
      </c>
      <c r="Y99" s="208">
        <f t="shared" si="44"/>
        <v>0</v>
      </c>
      <c r="Z99" s="208">
        <f t="shared" si="45"/>
        <v>0</v>
      </c>
      <c r="AA99" s="208">
        <f t="shared" si="46"/>
        <v>0</v>
      </c>
      <c r="AB99" s="208">
        <f t="shared" si="47"/>
        <v>0</v>
      </c>
      <c r="AC99" s="208">
        <f t="shared" si="48"/>
        <v>0</v>
      </c>
      <c r="AD99" s="208">
        <f t="shared" si="49"/>
        <v>0</v>
      </c>
      <c r="AE99" s="208">
        <f t="shared" si="50"/>
        <v>0</v>
      </c>
      <c r="AF99" s="208">
        <f t="shared" si="51"/>
        <v>0</v>
      </c>
      <c r="AG99" s="208">
        <f t="shared" si="52"/>
        <v>0</v>
      </c>
      <c r="AH99" s="208">
        <f t="shared" si="53"/>
        <v>0</v>
      </c>
      <c r="AI99" s="208">
        <f t="shared" si="54"/>
        <v>0</v>
      </c>
      <c r="AJ99" s="208">
        <f t="shared" si="55"/>
        <v>0</v>
      </c>
      <c r="AK99" s="208">
        <f t="shared" si="56"/>
        <v>696</v>
      </c>
      <c r="AL99" s="208" t="str">
        <f t="shared" si="57"/>
        <v>-</v>
      </c>
      <c r="AM99" s="208" t="str">
        <f t="shared" si="58"/>
        <v>-</v>
      </c>
      <c r="AN99" s="208" t="str">
        <f t="shared" si="59"/>
        <v>-</v>
      </c>
      <c r="AO99" s="208" t="str">
        <f t="shared" si="60"/>
        <v>-</v>
      </c>
      <c r="AP99" s="208" t="str">
        <f t="shared" si="61"/>
        <v>-</v>
      </c>
      <c r="AQ99" s="208" t="str">
        <f t="shared" si="62"/>
        <v>-</v>
      </c>
      <c r="AR99" s="215" t="str">
        <f t="shared" si="63"/>
        <v>-</v>
      </c>
      <c r="AS99" s="214">
        <f t="shared" si="64"/>
        <v>696</v>
      </c>
    </row>
    <row r="100" spans="1:52" x14ac:dyDescent="0.25">
      <c r="A100" s="207" t="s">
        <v>100</v>
      </c>
      <c r="B100" s="160" t="s">
        <v>170</v>
      </c>
      <c r="C100" s="160" t="s">
        <v>170</v>
      </c>
      <c r="D100" s="160" t="s">
        <v>170</v>
      </c>
      <c r="E100" s="160" t="s">
        <v>170</v>
      </c>
      <c r="F100" s="160" t="s">
        <v>170</v>
      </c>
      <c r="G100" s="160" t="s">
        <v>170</v>
      </c>
      <c r="H100" s="160" t="s">
        <v>170</v>
      </c>
      <c r="I100" s="160" t="s">
        <v>170</v>
      </c>
      <c r="J100" s="160" t="s">
        <v>170</v>
      </c>
      <c r="K100" s="160" t="s">
        <v>170</v>
      </c>
      <c r="L100" s="160" t="s">
        <v>170</v>
      </c>
      <c r="M100" s="160" t="s">
        <v>170</v>
      </c>
      <c r="N100" s="160" t="s">
        <v>252</v>
      </c>
      <c r="O100" s="160"/>
      <c r="P100" s="160"/>
      <c r="Q100" s="160"/>
      <c r="R100" s="160"/>
      <c r="S100" s="160"/>
      <c r="T100" s="160"/>
      <c r="U100" s="161"/>
      <c r="X100" s="207" t="s">
        <v>100</v>
      </c>
      <c r="Y100" s="208">
        <f t="shared" si="44"/>
        <v>0</v>
      </c>
      <c r="Z100" s="208">
        <f t="shared" si="45"/>
        <v>0</v>
      </c>
      <c r="AA100" s="208">
        <f t="shared" si="46"/>
        <v>0</v>
      </c>
      <c r="AB100" s="208">
        <f t="shared" si="47"/>
        <v>0</v>
      </c>
      <c r="AC100" s="208">
        <f t="shared" si="48"/>
        <v>0</v>
      </c>
      <c r="AD100" s="208">
        <f t="shared" si="49"/>
        <v>0</v>
      </c>
      <c r="AE100" s="208">
        <f t="shared" si="50"/>
        <v>0</v>
      </c>
      <c r="AF100" s="208">
        <f t="shared" si="51"/>
        <v>0</v>
      </c>
      <c r="AG100" s="208">
        <f t="shared" si="52"/>
        <v>0</v>
      </c>
      <c r="AH100" s="208">
        <f t="shared" si="53"/>
        <v>0</v>
      </c>
      <c r="AI100" s="208">
        <f t="shared" si="54"/>
        <v>0</v>
      </c>
      <c r="AJ100" s="208">
        <f t="shared" si="55"/>
        <v>0</v>
      </c>
      <c r="AK100" s="208">
        <f t="shared" si="56"/>
        <v>696</v>
      </c>
      <c r="AL100" s="208" t="str">
        <f t="shared" si="57"/>
        <v>-</v>
      </c>
      <c r="AM100" s="208" t="str">
        <f t="shared" si="58"/>
        <v>-</v>
      </c>
      <c r="AN100" s="208" t="str">
        <f t="shared" si="59"/>
        <v>-</v>
      </c>
      <c r="AO100" s="208" t="str">
        <f t="shared" si="60"/>
        <v>-</v>
      </c>
      <c r="AP100" s="208" t="str">
        <f t="shared" si="61"/>
        <v>-</v>
      </c>
      <c r="AQ100" s="208" t="str">
        <f t="shared" si="62"/>
        <v>-</v>
      </c>
      <c r="AR100" s="215" t="str">
        <f t="shared" si="63"/>
        <v>-</v>
      </c>
      <c r="AS100" s="214">
        <f t="shared" si="64"/>
        <v>696</v>
      </c>
    </row>
    <row r="101" spans="1:52" x14ac:dyDescent="0.25">
      <c r="A101" s="216" t="s">
        <v>101</v>
      </c>
      <c r="B101" s="160" t="s">
        <v>170</v>
      </c>
      <c r="C101" s="160" t="s">
        <v>170</v>
      </c>
      <c r="D101" s="160" t="s">
        <v>170</v>
      </c>
      <c r="E101" s="160" t="s">
        <v>170</v>
      </c>
      <c r="F101" s="160" t="s">
        <v>170</v>
      </c>
      <c r="G101" s="160" t="s">
        <v>170</v>
      </c>
      <c r="H101" s="160" t="s">
        <v>170</v>
      </c>
      <c r="I101" s="160" t="s">
        <v>170</v>
      </c>
      <c r="J101" s="160" t="s">
        <v>170</v>
      </c>
      <c r="K101" s="160" t="s">
        <v>170</v>
      </c>
      <c r="L101" s="160" t="s">
        <v>170</v>
      </c>
      <c r="M101" s="160" t="s">
        <v>170</v>
      </c>
      <c r="N101" s="160" t="s">
        <v>252</v>
      </c>
      <c r="O101" s="160"/>
      <c r="P101" s="160"/>
      <c r="Q101" s="160"/>
      <c r="R101" s="160"/>
      <c r="S101" s="160"/>
      <c r="T101" s="160"/>
      <c r="U101" s="161"/>
      <c r="X101" s="216" t="s">
        <v>101</v>
      </c>
      <c r="Y101" s="208">
        <f t="shared" si="44"/>
        <v>0</v>
      </c>
      <c r="Z101" s="208">
        <f t="shared" si="45"/>
        <v>0</v>
      </c>
      <c r="AA101" s="208">
        <f t="shared" si="46"/>
        <v>0</v>
      </c>
      <c r="AB101" s="208">
        <f t="shared" si="47"/>
        <v>0</v>
      </c>
      <c r="AC101" s="208">
        <f t="shared" si="48"/>
        <v>0</v>
      </c>
      <c r="AD101" s="208">
        <f t="shared" si="49"/>
        <v>0</v>
      </c>
      <c r="AE101" s="208">
        <f t="shared" si="50"/>
        <v>0</v>
      </c>
      <c r="AF101" s="208">
        <f t="shared" si="51"/>
        <v>0</v>
      </c>
      <c r="AG101" s="208">
        <f t="shared" si="52"/>
        <v>0</v>
      </c>
      <c r="AH101" s="208">
        <f t="shared" si="53"/>
        <v>0</v>
      </c>
      <c r="AI101" s="208">
        <f t="shared" si="54"/>
        <v>0</v>
      </c>
      <c r="AJ101" s="208">
        <f t="shared" si="55"/>
        <v>0</v>
      </c>
      <c r="AK101" s="208">
        <f t="shared" si="56"/>
        <v>696</v>
      </c>
      <c r="AL101" s="208" t="str">
        <f t="shared" si="57"/>
        <v>-</v>
      </c>
      <c r="AM101" s="208" t="str">
        <f t="shared" si="58"/>
        <v>-</v>
      </c>
      <c r="AN101" s="208" t="str">
        <f t="shared" si="59"/>
        <v>-</v>
      </c>
      <c r="AO101" s="208" t="str">
        <f t="shared" si="60"/>
        <v>-</v>
      </c>
      <c r="AP101" s="208" t="str">
        <f t="shared" si="61"/>
        <v>-</v>
      </c>
      <c r="AQ101" s="208" t="str">
        <f t="shared" si="62"/>
        <v>-</v>
      </c>
      <c r="AR101" s="215" t="str">
        <f t="shared" si="63"/>
        <v>-</v>
      </c>
      <c r="AS101" s="214">
        <f t="shared" si="64"/>
        <v>696</v>
      </c>
    </row>
    <row r="102" spans="1:52" x14ac:dyDescent="0.25">
      <c r="A102" s="216" t="s">
        <v>102</v>
      </c>
      <c r="B102" s="160" t="s">
        <v>170</v>
      </c>
      <c r="C102" s="160" t="s">
        <v>170</v>
      </c>
      <c r="D102" s="160" t="s">
        <v>170</v>
      </c>
      <c r="E102" s="160" t="s">
        <v>170</v>
      </c>
      <c r="F102" s="160" t="s">
        <v>170</v>
      </c>
      <c r="G102" s="160" t="s">
        <v>170</v>
      </c>
      <c r="H102" s="160" t="s">
        <v>170</v>
      </c>
      <c r="I102" s="160" t="s">
        <v>170</v>
      </c>
      <c r="J102" s="160" t="s">
        <v>170</v>
      </c>
      <c r="K102" s="160" t="s">
        <v>170</v>
      </c>
      <c r="L102" s="160" t="s">
        <v>170</v>
      </c>
      <c r="M102" s="160" t="s">
        <v>170</v>
      </c>
      <c r="N102" s="160" t="s">
        <v>252</v>
      </c>
      <c r="O102" s="160"/>
      <c r="P102" s="160"/>
      <c r="Q102" s="160"/>
      <c r="R102" s="160"/>
      <c r="S102" s="160"/>
      <c r="T102" s="160"/>
      <c r="U102" s="161"/>
      <c r="X102" s="216" t="s">
        <v>102</v>
      </c>
      <c r="Y102" s="208">
        <f t="shared" si="44"/>
        <v>0</v>
      </c>
      <c r="Z102" s="208">
        <f t="shared" si="45"/>
        <v>0</v>
      </c>
      <c r="AA102" s="208">
        <f t="shared" si="46"/>
        <v>0</v>
      </c>
      <c r="AB102" s="208">
        <f t="shared" si="47"/>
        <v>0</v>
      </c>
      <c r="AC102" s="208">
        <f t="shared" si="48"/>
        <v>0</v>
      </c>
      <c r="AD102" s="208">
        <f t="shared" si="49"/>
        <v>0</v>
      </c>
      <c r="AE102" s="208">
        <f t="shared" si="50"/>
        <v>0</v>
      </c>
      <c r="AF102" s="208">
        <f t="shared" si="51"/>
        <v>0</v>
      </c>
      <c r="AG102" s="208">
        <f t="shared" si="52"/>
        <v>0</v>
      </c>
      <c r="AH102" s="208">
        <f t="shared" si="53"/>
        <v>0</v>
      </c>
      <c r="AI102" s="208">
        <f t="shared" si="54"/>
        <v>0</v>
      </c>
      <c r="AJ102" s="208">
        <f t="shared" si="55"/>
        <v>0</v>
      </c>
      <c r="AK102" s="208">
        <f t="shared" si="56"/>
        <v>696</v>
      </c>
      <c r="AL102" s="208" t="str">
        <f t="shared" si="57"/>
        <v>-</v>
      </c>
      <c r="AM102" s="208" t="str">
        <f t="shared" si="58"/>
        <v>-</v>
      </c>
      <c r="AN102" s="208" t="str">
        <f t="shared" si="59"/>
        <v>-</v>
      </c>
      <c r="AO102" s="208" t="str">
        <f t="shared" si="60"/>
        <v>-</v>
      </c>
      <c r="AP102" s="208" t="str">
        <f t="shared" si="61"/>
        <v>-</v>
      </c>
      <c r="AQ102" s="208" t="str">
        <f t="shared" si="62"/>
        <v>-</v>
      </c>
      <c r="AR102" s="215" t="str">
        <f t="shared" si="63"/>
        <v>-</v>
      </c>
      <c r="AS102" s="214">
        <f t="shared" si="64"/>
        <v>696</v>
      </c>
    </row>
    <row r="103" spans="1:52" x14ac:dyDescent="0.25">
      <c r="A103" s="216" t="s">
        <v>103</v>
      </c>
      <c r="B103" s="162" t="s">
        <v>170</v>
      </c>
      <c r="C103" s="162" t="s">
        <v>170</v>
      </c>
      <c r="D103" s="162" t="s">
        <v>170</v>
      </c>
      <c r="E103" s="162" t="s">
        <v>170</v>
      </c>
      <c r="F103" s="162" t="s">
        <v>170</v>
      </c>
      <c r="G103" s="160" t="s">
        <v>170</v>
      </c>
      <c r="H103" s="160" t="s">
        <v>170</v>
      </c>
      <c r="I103" s="160" t="s">
        <v>170</v>
      </c>
      <c r="J103" s="160" t="s">
        <v>170</v>
      </c>
      <c r="K103" s="160" t="s">
        <v>170</v>
      </c>
      <c r="L103" s="160" t="s">
        <v>170</v>
      </c>
      <c r="M103" s="160" t="s">
        <v>170</v>
      </c>
      <c r="N103" s="160" t="s">
        <v>252</v>
      </c>
      <c r="O103" s="160"/>
      <c r="P103" s="160"/>
      <c r="Q103" s="160"/>
      <c r="R103" s="160"/>
      <c r="S103" s="160"/>
      <c r="T103" s="160"/>
      <c r="U103" s="163"/>
      <c r="X103" s="216" t="s">
        <v>103</v>
      </c>
      <c r="Y103" s="204">
        <f t="shared" si="44"/>
        <v>0</v>
      </c>
      <c r="Z103" s="204">
        <f t="shared" si="45"/>
        <v>0</v>
      </c>
      <c r="AA103" s="204">
        <f t="shared" si="46"/>
        <v>0</v>
      </c>
      <c r="AB103" s="204">
        <f t="shared" si="47"/>
        <v>0</v>
      </c>
      <c r="AC103" s="204">
        <f t="shared" si="48"/>
        <v>0</v>
      </c>
      <c r="AD103" s="204">
        <f t="shared" si="49"/>
        <v>0</v>
      </c>
      <c r="AE103" s="204">
        <f t="shared" si="50"/>
        <v>0</v>
      </c>
      <c r="AF103" s="204">
        <f t="shared" si="51"/>
        <v>0</v>
      </c>
      <c r="AG103" s="204">
        <f t="shared" si="52"/>
        <v>0</v>
      </c>
      <c r="AH103" s="204">
        <f t="shared" si="53"/>
        <v>0</v>
      </c>
      <c r="AI103" s="204">
        <f t="shared" si="54"/>
        <v>0</v>
      </c>
      <c r="AJ103" s="204">
        <f t="shared" si="55"/>
        <v>0</v>
      </c>
      <c r="AK103" s="204">
        <f t="shared" si="56"/>
        <v>696</v>
      </c>
      <c r="AL103" s="204" t="str">
        <f t="shared" si="57"/>
        <v>-</v>
      </c>
      <c r="AM103" s="204" t="str">
        <f t="shared" si="58"/>
        <v>-</v>
      </c>
      <c r="AN103" s="204" t="str">
        <f t="shared" si="59"/>
        <v>-</v>
      </c>
      <c r="AO103" s="204" t="str">
        <f t="shared" si="60"/>
        <v>-</v>
      </c>
      <c r="AP103" s="204" t="str">
        <f t="shared" si="61"/>
        <v>-</v>
      </c>
      <c r="AQ103" s="204" t="str">
        <f t="shared" si="62"/>
        <v>-</v>
      </c>
      <c r="AR103" s="213" t="str">
        <f t="shared" si="63"/>
        <v>-</v>
      </c>
      <c r="AS103" s="214">
        <f t="shared" si="64"/>
        <v>696</v>
      </c>
    </row>
    <row r="104" spans="1:52" x14ac:dyDescent="0.25">
      <c r="A104" s="216" t="s">
        <v>104</v>
      </c>
      <c r="B104" s="162" t="s">
        <v>170</v>
      </c>
      <c r="C104" s="162" t="s">
        <v>170</v>
      </c>
      <c r="D104" s="162" t="s">
        <v>170</v>
      </c>
      <c r="E104" s="162" t="s">
        <v>170</v>
      </c>
      <c r="F104" s="162" t="s">
        <v>170</v>
      </c>
      <c r="G104" s="160" t="s">
        <v>170</v>
      </c>
      <c r="H104" s="160" t="s">
        <v>170</v>
      </c>
      <c r="I104" s="160" t="s">
        <v>170</v>
      </c>
      <c r="J104" s="160" t="s">
        <v>170</v>
      </c>
      <c r="K104" s="160" t="s">
        <v>170</v>
      </c>
      <c r="L104" s="160" t="s">
        <v>170</v>
      </c>
      <c r="M104" s="160" t="s">
        <v>170</v>
      </c>
      <c r="N104" s="160" t="s">
        <v>252</v>
      </c>
      <c r="O104" s="160"/>
      <c r="P104" s="160"/>
      <c r="Q104" s="160"/>
      <c r="R104" s="160"/>
      <c r="S104" s="160"/>
      <c r="T104" s="160"/>
      <c r="U104" s="163"/>
      <c r="X104" s="216" t="s">
        <v>104</v>
      </c>
      <c r="Y104" s="204">
        <f t="shared" si="44"/>
        <v>0</v>
      </c>
      <c r="Z104" s="204">
        <f t="shared" si="45"/>
        <v>0</v>
      </c>
      <c r="AA104" s="204">
        <f t="shared" si="46"/>
        <v>0</v>
      </c>
      <c r="AB104" s="204">
        <f t="shared" si="47"/>
        <v>0</v>
      </c>
      <c r="AC104" s="204">
        <f t="shared" si="48"/>
        <v>0</v>
      </c>
      <c r="AD104" s="204">
        <f t="shared" si="49"/>
        <v>0</v>
      </c>
      <c r="AE104" s="204">
        <f t="shared" si="50"/>
        <v>0</v>
      </c>
      <c r="AF104" s="204">
        <f t="shared" si="51"/>
        <v>0</v>
      </c>
      <c r="AG104" s="204">
        <f t="shared" si="52"/>
        <v>0</v>
      </c>
      <c r="AH104" s="204">
        <f t="shared" si="53"/>
        <v>0</v>
      </c>
      <c r="AI104" s="204">
        <f t="shared" si="54"/>
        <v>0</v>
      </c>
      <c r="AJ104" s="204">
        <f t="shared" si="55"/>
        <v>0</v>
      </c>
      <c r="AK104" s="204">
        <f t="shared" si="56"/>
        <v>696</v>
      </c>
      <c r="AL104" s="204" t="str">
        <f t="shared" si="57"/>
        <v>-</v>
      </c>
      <c r="AM104" s="204" t="str">
        <f t="shared" si="58"/>
        <v>-</v>
      </c>
      <c r="AN104" s="204" t="str">
        <f t="shared" si="59"/>
        <v>-</v>
      </c>
      <c r="AO104" s="204" t="str">
        <f t="shared" si="60"/>
        <v>-</v>
      </c>
      <c r="AP104" s="204" t="str">
        <f t="shared" si="61"/>
        <v>-</v>
      </c>
      <c r="AQ104" s="204" t="str">
        <f t="shared" si="62"/>
        <v>-</v>
      </c>
      <c r="AR104" s="213" t="str">
        <f t="shared" si="63"/>
        <v>-</v>
      </c>
      <c r="AS104" s="214">
        <f t="shared" si="64"/>
        <v>696</v>
      </c>
    </row>
    <row r="105" spans="1:52" x14ac:dyDescent="0.25">
      <c r="A105" s="216" t="s">
        <v>105</v>
      </c>
      <c r="B105" s="162" t="s">
        <v>170</v>
      </c>
      <c r="C105" s="162" t="s">
        <v>170</v>
      </c>
      <c r="D105" s="162" t="s">
        <v>170</v>
      </c>
      <c r="E105" s="162" t="s">
        <v>170</v>
      </c>
      <c r="F105" s="162" t="s">
        <v>170</v>
      </c>
      <c r="G105" s="160" t="s">
        <v>170</v>
      </c>
      <c r="H105" s="160" t="s">
        <v>170</v>
      </c>
      <c r="I105" s="160" t="s">
        <v>170</v>
      </c>
      <c r="J105" s="160" t="s">
        <v>170</v>
      </c>
      <c r="K105" s="160" t="s">
        <v>170</v>
      </c>
      <c r="L105" s="160" t="s">
        <v>170</v>
      </c>
      <c r="M105" s="160" t="s">
        <v>170</v>
      </c>
      <c r="N105" s="160" t="s">
        <v>252</v>
      </c>
      <c r="O105" s="160"/>
      <c r="P105" s="160"/>
      <c r="Q105" s="160"/>
      <c r="R105" s="160"/>
      <c r="S105" s="160"/>
      <c r="T105" s="160"/>
      <c r="U105" s="163"/>
      <c r="X105" s="216" t="s">
        <v>105</v>
      </c>
      <c r="Y105" s="204">
        <f t="shared" si="44"/>
        <v>0</v>
      </c>
      <c r="Z105" s="204">
        <f t="shared" si="45"/>
        <v>0</v>
      </c>
      <c r="AA105" s="204">
        <f t="shared" si="46"/>
        <v>0</v>
      </c>
      <c r="AB105" s="204">
        <f t="shared" si="47"/>
        <v>0</v>
      </c>
      <c r="AC105" s="204">
        <f t="shared" si="48"/>
        <v>0</v>
      </c>
      <c r="AD105" s="204">
        <f t="shared" si="49"/>
        <v>0</v>
      </c>
      <c r="AE105" s="204">
        <f t="shared" si="50"/>
        <v>0</v>
      </c>
      <c r="AF105" s="204">
        <f t="shared" si="51"/>
        <v>0</v>
      </c>
      <c r="AG105" s="204">
        <f t="shared" si="52"/>
        <v>0</v>
      </c>
      <c r="AH105" s="204">
        <f t="shared" si="53"/>
        <v>0</v>
      </c>
      <c r="AI105" s="204">
        <f t="shared" si="54"/>
        <v>0</v>
      </c>
      <c r="AJ105" s="204">
        <f t="shared" si="55"/>
        <v>0</v>
      </c>
      <c r="AK105" s="204">
        <f t="shared" si="56"/>
        <v>696</v>
      </c>
      <c r="AL105" s="204" t="str">
        <f t="shared" si="57"/>
        <v>-</v>
      </c>
      <c r="AM105" s="204" t="str">
        <f t="shared" si="58"/>
        <v>-</v>
      </c>
      <c r="AN105" s="204" t="str">
        <f t="shared" si="59"/>
        <v>-</v>
      </c>
      <c r="AO105" s="204" t="str">
        <f t="shared" si="60"/>
        <v>-</v>
      </c>
      <c r="AP105" s="204" t="str">
        <f t="shared" si="61"/>
        <v>-</v>
      </c>
      <c r="AQ105" s="204" t="str">
        <f t="shared" si="62"/>
        <v>-</v>
      </c>
      <c r="AR105" s="213" t="str">
        <f t="shared" si="63"/>
        <v>-</v>
      </c>
      <c r="AS105" s="214">
        <f t="shared" si="64"/>
        <v>696</v>
      </c>
    </row>
    <row r="106" spans="1:52" x14ac:dyDescent="0.25">
      <c r="A106" s="216" t="s">
        <v>106</v>
      </c>
      <c r="B106" s="160" t="s">
        <v>170</v>
      </c>
      <c r="C106" s="160" t="s">
        <v>170</v>
      </c>
      <c r="D106" s="160" t="s">
        <v>170</v>
      </c>
      <c r="E106" s="160" t="s">
        <v>170</v>
      </c>
      <c r="F106" s="160" t="s">
        <v>170</v>
      </c>
      <c r="G106" s="160" t="s">
        <v>170</v>
      </c>
      <c r="H106" s="160" t="s">
        <v>170</v>
      </c>
      <c r="I106" s="160" t="s">
        <v>170</v>
      </c>
      <c r="J106" s="160" t="s">
        <v>170</v>
      </c>
      <c r="K106" s="160" t="s">
        <v>170</v>
      </c>
      <c r="L106" s="160" t="s">
        <v>170</v>
      </c>
      <c r="M106" s="160" t="s">
        <v>170</v>
      </c>
      <c r="N106" s="160" t="s">
        <v>252</v>
      </c>
      <c r="O106" s="160"/>
      <c r="P106" s="160"/>
      <c r="Q106" s="160"/>
      <c r="R106" s="160"/>
      <c r="S106" s="160"/>
      <c r="T106" s="160"/>
      <c r="U106" s="163"/>
      <c r="X106" s="216" t="s">
        <v>106</v>
      </c>
      <c r="Y106" s="204">
        <f t="shared" si="44"/>
        <v>0</v>
      </c>
      <c r="Z106" s="204">
        <f t="shared" si="45"/>
        <v>0</v>
      </c>
      <c r="AA106" s="204">
        <f t="shared" si="46"/>
        <v>0</v>
      </c>
      <c r="AB106" s="204">
        <f t="shared" si="47"/>
        <v>0</v>
      </c>
      <c r="AC106" s="204">
        <f t="shared" si="48"/>
        <v>0</v>
      </c>
      <c r="AD106" s="204">
        <f t="shared" si="49"/>
        <v>0</v>
      </c>
      <c r="AE106" s="204">
        <f t="shared" si="50"/>
        <v>0</v>
      </c>
      <c r="AF106" s="204">
        <f t="shared" si="51"/>
        <v>0</v>
      </c>
      <c r="AG106" s="204">
        <f t="shared" si="52"/>
        <v>0</v>
      </c>
      <c r="AH106" s="204">
        <f t="shared" si="53"/>
        <v>0</v>
      </c>
      <c r="AI106" s="204">
        <f t="shared" si="54"/>
        <v>0</v>
      </c>
      <c r="AJ106" s="204">
        <f t="shared" si="55"/>
        <v>0</v>
      </c>
      <c r="AK106" s="204">
        <f t="shared" si="56"/>
        <v>696</v>
      </c>
      <c r="AL106" s="204" t="str">
        <f t="shared" si="57"/>
        <v>-</v>
      </c>
      <c r="AM106" s="204" t="str">
        <f t="shared" si="58"/>
        <v>-</v>
      </c>
      <c r="AN106" s="204" t="str">
        <f t="shared" si="59"/>
        <v>-</v>
      </c>
      <c r="AO106" s="204" t="str">
        <f t="shared" si="60"/>
        <v>-</v>
      </c>
      <c r="AP106" s="204" t="str">
        <f t="shared" si="61"/>
        <v>-</v>
      </c>
      <c r="AQ106" s="204" t="str">
        <f t="shared" si="62"/>
        <v>-</v>
      </c>
      <c r="AR106" s="213" t="str">
        <f t="shared" si="63"/>
        <v>-</v>
      </c>
      <c r="AS106" s="214">
        <f t="shared" si="64"/>
        <v>696</v>
      </c>
    </row>
    <row r="107" spans="1:52" x14ac:dyDescent="0.25">
      <c r="A107" s="216" t="s">
        <v>107</v>
      </c>
      <c r="B107" s="160" t="s">
        <v>170</v>
      </c>
      <c r="C107" s="160" t="s">
        <v>170</v>
      </c>
      <c r="D107" s="160" t="s">
        <v>170</v>
      </c>
      <c r="E107" s="160" t="s">
        <v>170</v>
      </c>
      <c r="F107" s="160" t="s">
        <v>170</v>
      </c>
      <c r="G107" s="160" t="s">
        <v>170</v>
      </c>
      <c r="H107" s="160" t="s">
        <v>170</v>
      </c>
      <c r="I107" s="160" t="s">
        <v>170</v>
      </c>
      <c r="J107" s="160" t="s">
        <v>170</v>
      </c>
      <c r="K107" s="160" t="s">
        <v>170</v>
      </c>
      <c r="L107" s="160" t="s">
        <v>170</v>
      </c>
      <c r="M107" s="160" t="s">
        <v>170</v>
      </c>
      <c r="N107" s="160" t="s">
        <v>252</v>
      </c>
      <c r="O107" s="160"/>
      <c r="P107" s="160"/>
      <c r="Q107" s="160"/>
      <c r="R107" s="160"/>
      <c r="S107" s="160"/>
      <c r="T107" s="160"/>
      <c r="U107" s="163"/>
      <c r="X107" s="216" t="s">
        <v>107</v>
      </c>
      <c r="Y107" s="204">
        <f t="shared" si="44"/>
        <v>0</v>
      </c>
      <c r="Z107" s="204">
        <f t="shared" si="45"/>
        <v>0</v>
      </c>
      <c r="AA107" s="204">
        <f t="shared" si="46"/>
        <v>0</v>
      </c>
      <c r="AB107" s="204">
        <f t="shared" si="47"/>
        <v>0</v>
      </c>
      <c r="AC107" s="204">
        <f t="shared" si="48"/>
        <v>0</v>
      </c>
      <c r="AD107" s="204">
        <f t="shared" si="49"/>
        <v>0</v>
      </c>
      <c r="AE107" s="204">
        <f t="shared" si="50"/>
        <v>0</v>
      </c>
      <c r="AF107" s="204">
        <f t="shared" si="51"/>
        <v>0</v>
      </c>
      <c r="AG107" s="204">
        <f t="shared" si="52"/>
        <v>0</v>
      </c>
      <c r="AH107" s="204">
        <f t="shared" si="53"/>
        <v>0</v>
      </c>
      <c r="AI107" s="204">
        <f t="shared" si="54"/>
        <v>0</v>
      </c>
      <c r="AJ107" s="204">
        <f t="shared" si="55"/>
        <v>0</v>
      </c>
      <c r="AK107" s="204">
        <f t="shared" si="56"/>
        <v>696</v>
      </c>
      <c r="AL107" s="204" t="str">
        <f t="shared" si="57"/>
        <v>-</v>
      </c>
      <c r="AM107" s="204" t="str">
        <f t="shared" si="58"/>
        <v>-</v>
      </c>
      <c r="AN107" s="204" t="str">
        <f t="shared" si="59"/>
        <v>-</v>
      </c>
      <c r="AO107" s="204" t="str">
        <f t="shared" si="60"/>
        <v>-</v>
      </c>
      <c r="AP107" s="204" t="str">
        <f t="shared" si="61"/>
        <v>-</v>
      </c>
      <c r="AQ107" s="204" t="str">
        <f t="shared" si="62"/>
        <v>-</v>
      </c>
      <c r="AR107" s="213" t="str">
        <f t="shared" si="63"/>
        <v>-</v>
      </c>
      <c r="AS107" s="214">
        <f t="shared" si="64"/>
        <v>696</v>
      </c>
    </row>
    <row r="108" spans="1:52" x14ac:dyDescent="0.25">
      <c r="A108" s="216" t="s">
        <v>108</v>
      </c>
      <c r="B108" s="160" t="s">
        <v>170</v>
      </c>
      <c r="C108" s="160" t="s">
        <v>170</v>
      </c>
      <c r="D108" s="160" t="s">
        <v>170</v>
      </c>
      <c r="E108" s="160" t="s">
        <v>170</v>
      </c>
      <c r="F108" s="160" t="s">
        <v>170</v>
      </c>
      <c r="G108" s="160" t="s">
        <v>170</v>
      </c>
      <c r="H108" s="160" t="s">
        <v>170</v>
      </c>
      <c r="I108" s="160" t="s">
        <v>170</v>
      </c>
      <c r="J108" s="160" t="s">
        <v>170</v>
      </c>
      <c r="K108" s="160" t="s">
        <v>170</v>
      </c>
      <c r="L108" s="160" t="s">
        <v>170</v>
      </c>
      <c r="M108" s="160" t="s">
        <v>170</v>
      </c>
      <c r="N108" s="160" t="s">
        <v>252</v>
      </c>
      <c r="O108" s="160"/>
      <c r="P108" s="160"/>
      <c r="Q108" s="160"/>
      <c r="R108" s="160"/>
      <c r="S108" s="160"/>
      <c r="T108" s="160"/>
      <c r="U108" s="163"/>
      <c r="X108" s="216" t="s">
        <v>108</v>
      </c>
      <c r="Y108" s="204">
        <f t="shared" si="44"/>
        <v>0</v>
      </c>
      <c r="Z108" s="204">
        <f t="shared" si="45"/>
        <v>0</v>
      </c>
      <c r="AA108" s="204">
        <f t="shared" si="46"/>
        <v>0</v>
      </c>
      <c r="AB108" s="204">
        <f t="shared" si="47"/>
        <v>0</v>
      </c>
      <c r="AC108" s="204">
        <f t="shared" si="48"/>
        <v>0</v>
      </c>
      <c r="AD108" s="204">
        <f t="shared" si="49"/>
        <v>0</v>
      </c>
      <c r="AE108" s="204">
        <f t="shared" si="50"/>
        <v>0</v>
      </c>
      <c r="AF108" s="204">
        <f t="shared" si="51"/>
        <v>0</v>
      </c>
      <c r="AG108" s="204">
        <f t="shared" si="52"/>
        <v>0</v>
      </c>
      <c r="AH108" s="204">
        <f t="shared" si="53"/>
        <v>0</v>
      </c>
      <c r="AI108" s="204">
        <f t="shared" si="54"/>
        <v>0</v>
      </c>
      <c r="AJ108" s="204">
        <f t="shared" si="55"/>
        <v>0</v>
      </c>
      <c r="AK108" s="204">
        <f t="shared" si="56"/>
        <v>696</v>
      </c>
      <c r="AL108" s="204" t="str">
        <f t="shared" si="57"/>
        <v>-</v>
      </c>
      <c r="AM108" s="204" t="str">
        <f t="shared" si="58"/>
        <v>-</v>
      </c>
      <c r="AN108" s="204" t="str">
        <f t="shared" si="59"/>
        <v>-</v>
      </c>
      <c r="AO108" s="204" t="str">
        <f t="shared" si="60"/>
        <v>-</v>
      </c>
      <c r="AP108" s="204" t="str">
        <f t="shared" si="61"/>
        <v>-</v>
      </c>
      <c r="AQ108" s="204" t="str">
        <f t="shared" si="62"/>
        <v>-</v>
      </c>
      <c r="AR108" s="213" t="str">
        <f t="shared" si="63"/>
        <v>-</v>
      </c>
      <c r="AS108" s="214">
        <f t="shared" si="64"/>
        <v>696</v>
      </c>
    </row>
    <row r="109" spans="1:52" ht="15.75" thickBot="1" x14ac:dyDescent="0.3">
      <c r="A109" s="217" t="s">
        <v>109</v>
      </c>
      <c r="B109" s="160" t="s">
        <v>170</v>
      </c>
      <c r="C109" s="160" t="s">
        <v>170</v>
      </c>
      <c r="D109" s="160" t="s">
        <v>170</v>
      </c>
      <c r="E109" s="160" t="s">
        <v>170</v>
      </c>
      <c r="F109" s="160" t="s">
        <v>170</v>
      </c>
      <c r="G109" s="160" t="s">
        <v>170</v>
      </c>
      <c r="H109" s="160" t="s">
        <v>170</v>
      </c>
      <c r="I109" s="160" t="s">
        <v>170</v>
      </c>
      <c r="J109" s="160" t="s">
        <v>170</v>
      </c>
      <c r="K109" s="160" t="s">
        <v>170</v>
      </c>
      <c r="L109" s="160" t="s">
        <v>170</v>
      </c>
      <c r="M109" s="160" t="s">
        <v>170</v>
      </c>
      <c r="N109" s="160" t="s">
        <v>252</v>
      </c>
      <c r="O109" s="160"/>
      <c r="P109" s="160"/>
      <c r="Q109" s="160"/>
      <c r="R109" s="160"/>
      <c r="S109" s="160"/>
      <c r="T109" s="160"/>
      <c r="U109" s="165"/>
      <c r="X109" s="217" t="s">
        <v>109</v>
      </c>
      <c r="Y109" s="218">
        <f t="shared" si="44"/>
        <v>0</v>
      </c>
      <c r="Z109" s="218">
        <f t="shared" si="45"/>
        <v>0</v>
      </c>
      <c r="AA109" s="218">
        <f t="shared" si="46"/>
        <v>0</v>
      </c>
      <c r="AB109" s="218">
        <f t="shared" si="47"/>
        <v>0</v>
      </c>
      <c r="AC109" s="218">
        <f t="shared" si="48"/>
        <v>0</v>
      </c>
      <c r="AD109" s="218">
        <f t="shared" si="49"/>
        <v>0</v>
      </c>
      <c r="AE109" s="218">
        <f t="shared" si="50"/>
        <v>0</v>
      </c>
      <c r="AF109" s="218">
        <f t="shared" si="51"/>
        <v>0</v>
      </c>
      <c r="AG109" s="218">
        <f t="shared" si="52"/>
        <v>0</v>
      </c>
      <c r="AH109" s="218">
        <f t="shared" si="53"/>
        <v>0</v>
      </c>
      <c r="AI109" s="218">
        <f t="shared" si="54"/>
        <v>0</v>
      </c>
      <c r="AJ109" s="218">
        <f t="shared" si="55"/>
        <v>0</v>
      </c>
      <c r="AK109" s="218">
        <f t="shared" si="56"/>
        <v>696</v>
      </c>
      <c r="AL109" s="218" t="str">
        <f t="shared" si="57"/>
        <v>-</v>
      </c>
      <c r="AM109" s="218" t="str">
        <f t="shared" si="58"/>
        <v>-</v>
      </c>
      <c r="AN109" s="218" t="str">
        <f t="shared" si="59"/>
        <v>-</v>
      </c>
      <c r="AO109" s="218" t="str">
        <f t="shared" si="60"/>
        <v>-</v>
      </c>
      <c r="AP109" s="218" t="str">
        <f t="shared" si="61"/>
        <v>-</v>
      </c>
      <c r="AQ109" s="218" t="str">
        <f t="shared" si="62"/>
        <v>-</v>
      </c>
      <c r="AR109" s="219" t="str">
        <f t="shared" si="63"/>
        <v>-</v>
      </c>
      <c r="AS109" s="220">
        <f t="shared" si="64"/>
        <v>696</v>
      </c>
    </row>
    <row r="110" spans="1:52" ht="16.5" thickTop="1" thickBot="1" x14ac:dyDescent="0.3"/>
    <row r="111" spans="1:52" ht="16.5" customHeight="1" thickTop="1" thickBot="1" x14ac:dyDescent="0.3">
      <c r="A111" s="519" t="s">
        <v>253</v>
      </c>
      <c r="B111" s="520"/>
      <c r="C111" s="520"/>
      <c r="D111" s="520"/>
      <c r="E111" s="520"/>
      <c r="F111" s="221">
        <f>IF(LARGE(AS30:AS109,1)=0,"-",LARGE(AS30:AS109,1))</f>
        <v>8286.9599999999991</v>
      </c>
      <c r="H111" s="521" t="s">
        <v>255</v>
      </c>
      <c r="I111" s="522"/>
      <c r="J111" s="522"/>
      <c r="K111" s="523"/>
      <c r="M111" s="222"/>
      <c r="N111" s="222"/>
      <c r="O111" s="222"/>
      <c r="P111" s="222"/>
      <c r="Q111" s="223"/>
      <c r="R111" s="222"/>
      <c r="S111" s="222"/>
      <c r="T111" s="222"/>
      <c r="U111" s="222"/>
      <c r="V111" s="223"/>
      <c r="W111" s="223"/>
      <c r="X111" s="222"/>
      <c r="Y111" s="222"/>
      <c r="Z111" s="222"/>
      <c r="AA111" s="222"/>
      <c r="AB111" s="222"/>
      <c r="AC111" s="223"/>
      <c r="AD111" s="224"/>
      <c r="AE111" s="224"/>
      <c r="AF111" s="224"/>
      <c r="AG111" s="224"/>
      <c r="AH111" s="224"/>
      <c r="AI111" s="222"/>
      <c r="AJ111" s="222"/>
      <c r="AK111" s="223"/>
      <c r="AL111" s="222"/>
      <c r="AM111" s="222"/>
      <c r="AN111" s="222"/>
      <c r="AO111" s="223"/>
      <c r="AP111" s="222"/>
      <c r="AQ111" s="222"/>
      <c r="AR111" s="222"/>
      <c r="AS111" s="225"/>
      <c r="AT111" s="223"/>
      <c r="AU111" s="223"/>
      <c r="AV111" s="223"/>
      <c r="AW111" s="223"/>
      <c r="AX111" s="223"/>
      <c r="AY111" s="223"/>
      <c r="AZ111" s="223"/>
    </row>
    <row r="112" spans="1:52" ht="16.5" customHeight="1" thickTop="1" x14ac:dyDescent="0.25">
      <c r="H112" s="226"/>
      <c r="I112" s="524" t="s">
        <v>110</v>
      </c>
      <c r="J112" s="526" t="s">
        <v>66</v>
      </c>
      <c r="K112" s="528" t="s">
        <v>67</v>
      </c>
      <c r="M112" s="222"/>
      <c r="N112" s="222"/>
      <c r="O112" s="222"/>
      <c r="P112" s="222"/>
      <c r="Q112" s="223"/>
      <c r="R112" s="222"/>
      <c r="S112" s="222"/>
      <c r="T112" s="222"/>
      <c r="U112" s="222"/>
      <c r="V112" s="223"/>
      <c r="W112" s="223"/>
      <c r="X112" s="227"/>
      <c r="Y112" s="222"/>
      <c r="Z112" s="224"/>
      <c r="AA112" s="224"/>
      <c r="AB112" s="222"/>
      <c r="AC112" s="223"/>
      <c r="AD112" s="223"/>
      <c r="AE112" s="223"/>
      <c r="AF112" s="222"/>
      <c r="AG112" s="224"/>
      <c r="AH112" s="224"/>
      <c r="AI112" s="222"/>
      <c r="AJ112" s="222"/>
      <c r="AK112" s="223"/>
      <c r="AL112" s="222"/>
      <c r="AM112" s="222"/>
      <c r="AN112" s="222"/>
      <c r="AO112" s="223"/>
      <c r="AP112" s="222"/>
      <c r="AQ112" s="222"/>
      <c r="AR112" s="222"/>
      <c r="AS112" s="225"/>
      <c r="AT112" s="223"/>
      <c r="AU112" s="223"/>
      <c r="AV112" s="223"/>
      <c r="AW112" s="223"/>
      <c r="AX112" s="223"/>
      <c r="AY112" s="223"/>
      <c r="AZ112" s="223"/>
    </row>
    <row r="113" spans="8:52" x14ac:dyDescent="0.25">
      <c r="H113" s="228"/>
      <c r="I113" s="525"/>
      <c r="J113" s="527"/>
      <c r="K113" s="529"/>
      <c r="M113" s="222"/>
      <c r="N113" s="222"/>
      <c r="O113" s="222"/>
      <c r="P113" s="222"/>
      <c r="Q113" s="223"/>
      <c r="R113" s="222"/>
      <c r="S113" s="222"/>
      <c r="T113" s="222"/>
      <c r="U113" s="222"/>
      <c r="V113" s="223"/>
      <c r="W113" s="223"/>
      <c r="AH113" s="224"/>
      <c r="AI113" s="222"/>
      <c r="AJ113" s="222"/>
      <c r="AK113" s="223"/>
      <c r="AL113" s="222"/>
      <c r="AM113" s="222"/>
      <c r="AN113" s="222"/>
      <c r="AO113" s="223"/>
      <c r="AP113" s="222"/>
      <c r="AQ113" s="222"/>
      <c r="AR113" s="222"/>
      <c r="AS113" s="225"/>
      <c r="AT113" s="223"/>
      <c r="AU113" s="223"/>
      <c r="AV113" s="223"/>
      <c r="AW113" s="223"/>
      <c r="AX113" s="223"/>
      <c r="AY113" s="223"/>
      <c r="AZ113" s="223"/>
    </row>
    <row r="114" spans="8:52" x14ac:dyDescent="0.25">
      <c r="H114" s="207" t="s">
        <v>86</v>
      </c>
      <c r="I114" s="229">
        <f>IF($F$111="-","-",ROUND(AS32/$F$111*100,0))</f>
        <v>8</v>
      </c>
      <c r="J114" s="230">
        <f>IF($F$111="-","-",ROUND(AS59/$F$111*100,0))</f>
        <v>8</v>
      </c>
      <c r="K114" s="231">
        <f>IF($F$111="-","-",ROUND(AS86/$F$111*100,0))</f>
        <v>8</v>
      </c>
      <c r="M114" s="224"/>
      <c r="N114" s="224"/>
      <c r="O114" s="224"/>
      <c r="P114" s="224"/>
      <c r="Q114" s="223"/>
      <c r="R114" s="224"/>
      <c r="S114" s="224"/>
      <c r="T114" s="224"/>
      <c r="U114" s="224"/>
      <c r="V114" s="507" t="s">
        <v>276</v>
      </c>
      <c r="W114" s="223"/>
      <c r="AH114" s="223"/>
      <c r="AI114" s="224"/>
      <c r="AJ114" s="224"/>
      <c r="AK114" s="223"/>
      <c r="AL114" s="223"/>
      <c r="AM114" s="223"/>
      <c r="AN114" s="223"/>
      <c r="AO114" s="223"/>
      <c r="AP114" s="224"/>
      <c r="AQ114" s="224"/>
      <c r="AR114" s="223"/>
      <c r="AS114" s="223"/>
      <c r="AT114" s="223"/>
      <c r="AU114" s="223"/>
      <c r="AV114" s="223"/>
      <c r="AW114" s="223"/>
      <c r="AX114" s="223"/>
      <c r="AY114" s="223"/>
      <c r="AZ114" s="223"/>
    </row>
    <row r="115" spans="8:52" x14ac:dyDescent="0.25">
      <c r="H115" s="207" t="s">
        <v>87</v>
      </c>
      <c r="I115" s="232">
        <f t="shared" ref="I115:I137" si="65">IF($F$111="-","-",ROUND(AS33/$F$111*100,0))</f>
        <v>8</v>
      </c>
      <c r="J115" s="233">
        <f t="shared" ref="J115:J137" si="66">IF($F$111="-","-",ROUND(AS60/$F$111*100,0))</f>
        <v>8</v>
      </c>
      <c r="K115" s="234">
        <f t="shared" ref="K115:K137" si="67">IF($F$111="-","-",ROUND(AS87/$F$111*100,0))</f>
        <v>8</v>
      </c>
      <c r="M115" s="224"/>
      <c r="N115" s="224"/>
      <c r="O115" s="224"/>
      <c r="P115" s="224"/>
      <c r="Q115" s="223"/>
      <c r="R115" s="224"/>
      <c r="S115" s="224"/>
      <c r="T115" s="224"/>
      <c r="U115" s="224"/>
      <c r="V115" s="508"/>
      <c r="W115" s="223"/>
      <c r="AH115" s="223"/>
      <c r="AI115" s="224"/>
      <c r="AJ115" s="224"/>
      <c r="AK115" s="223"/>
      <c r="AL115" s="223"/>
      <c r="AM115" s="223"/>
      <c r="AN115" s="223"/>
      <c r="AO115" s="223"/>
      <c r="AP115" s="224"/>
      <c r="AQ115" s="224"/>
      <c r="AR115" s="223"/>
      <c r="AS115" s="223"/>
      <c r="AT115" s="223"/>
      <c r="AU115" s="223"/>
      <c r="AV115" s="223"/>
      <c r="AW115" s="223"/>
      <c r="AX115" s="223"/>
      <c r="AY115" s="223"/>
      <c r="AZ115" s="223"/>
    </row>
    <row r="116" spans="8:52" x14ac:dyDescent="0.25">
      <c r="H116" s="207" t="s">
        <v>88</v>
      </c>
      <c r="I116" s="229">
        <f t="shared" si="65"/>
        <v>8</v>
      </c>
      <c r="J116" s="230">
        <f t="shared" si="66"/>
        <v>8</v>
      </c>
      <c r="K116" s="231">
        <f t="shared" si="67"/>
        <v>8</v>
      </c>
      <c r="M116" s="224"/>
      <c r="N116" s="224"/>
      <c r="O116" s="224"/>
      <c r="P116" s="224"/>
      <c r="Q116" s="223"/>
      <c r="R116" s="224"/>
      <c r="S116" s="224"/>
      <c r="T116" s="224"/>
      <c r="U116" s="224"/>
      <c r="V116" s="508"/>
      <c r="W116" s="223"/>
      <c r="AH116" s="223"/>
      <c r="AI116" s="224"/>
      <c r="AJ116" s="224"/>
      <c r="AK116" s="223"/>
      <c r="AL116" s="223"/>
      <c r="AM116" s="223"/>
      <c r="AN116" s="223"/>
      <c r="AO116" s="223"/>
      <c r="AP116" s="224"/>
      <c r="AQ116" s="224"/>
      <c r="AR116" s="223"/>
      <c r="AS116" s="223"/>
      <c r="AT116" s="223"/>
      <c r="AU116" s="223"/>
      <c r="AV116" s="223"/>
      <c r="AW116" s="223"/>
      <c r="AX116" s="223"/>
      <c r="AY116" s="223"/>
      <c r="AZ116" s="223"/>
    </row>
    <row r="117" spans="8:52" x14ac:dyDescent="0.25">
      <c r="H117" s="207" t="s">
        <v>89</v>
      </c>
      <c r="I117" s="229">
        <f t="shared" si="65"/>
        <v>8</v>
      </c>
      <c r="J117" s="230">
        <f t="shared" si="66"/>
        <v>8</v>
      </c>
      <c r="K117" s="231">
        <f t="shared" si="67"/>
        <v>8</v>
      </c>
      <c r="M117" s="224"/>
      <c r="N117" s="224"/>
      <c r="O117" s="224"/>
      <c r="P117" s="224"/>
      <c r="Q117" s="223"/>
      <c r="R117" s="224"/>
      <c r="S117" s="224"/>
      <c r="T117" s="224"/>
      <c r="U117" s="224"/>
      <c r="V117" s="508"/>
      <c r="W117" s="223"/>
      <c r="AH117" s="223"/>
      <c r="AI117" s="224"/>
      <c r="AJ117" s="224"/>
      <c r="AK117" s="223"/>
      <c r="AL117" s="223"/>
      <c r="AM117" s="223"/>
      <c r="AN117" s="223"/>
      <c r="AO117" s="223"/>
      <c r="AP117" s="224"/>
      <c r="AQ117" s="224"/>
      <c r="AR117" s="223"/>
      <c r="AS117" s="223"/>
      <c r="AT117" s="223"/>
      <c r="AU117" s="223"/>
      <c r="AV117" s="223"/>
      <c r="AW117" s="223"/>
      <c r="AX117" s="223"/>
      <c r="AY117" s="223"/>
      <c r="AZ117" s="223"/>
    </row>
    <row r="118" spans="8:52" x14ac:dyDescent="0.25">
      <c r="H118" s="207" t="s">
        <v>90</v>
      </c>
      <c r="I118" s="229">
        <f t="shared" si="65"/>
        <v>8</v>
      </c>
      <c r="J118" s="230">
        <f t="shared" si="66"/>
        <v>8</v>
      </c>
      <c r="K118" s="231">
        <f t="shared" si="67"/>
        <v>8</v>
      </c>
      <c r="M118" s="224"/>
      <c r="N118" s="224"/>
      <c r="O118" s="224"/>
      <c r="P118" s="224"/>
      <c r="Q118" s="223"/>
      <c r="R118" s="224"/>
      <c r="S118" s="224"/>
      <c r="T118" s="224"/>
      <c r="U118" s="224"/>
      <c r="V118" s="508"/>
      <c r="W118" s="223"/>
      <c r="AH118" s="223"/>
      <c r="AI118" s="224"/>
      <c r="AJ118" s="224"/>
      <c r="AK118" s="223"/>
      <c r="AL118" s="223"/>
      <c r="AM118" s="223"/>
      <c r="AN118" s="223"/>
      <c r="AO118" s="223"/>
      <c r="AP118" s="224"/>
      <c r="AQ118" s="224"/>
      <c r="AR118" s="223"/>
      <c r="AS118" s="223"/>
      <c r="AT118" s="223"/>
      <c r="AU118" s="223"/>
      <c r="AV118" s="223"/>
      <c r="AW118" s="223"/>
      <c r="AX118" s="223"/>
      <c r="AY118" s="223"/>
      <c r="AZ118" s="223"/>
    </row>
    <row r="119" spans="8:52" x14ac:dyDescent="0.25">
      <c r="H119" s="207" t="s">
        <v>91</v>
      </c>
      <c r="I119" s="229">
        <f t="shared" si="65"/>
        <v>8</v>
      </c>
      <c r="J119" s="230">
        <f t="shared" si="66"/>
        <v>8</v>
      </c>
      <c r="K119" s="231">
        <f t="shared" si="67"/>
        <v>8</v>
      </c>
      <c r="M119" s="224"/>
      <c r="N119" s="224"/>
      <c r="O119" s="224"/>
      <c r="P119" s="224"/>
      <c r="Q119" s="223"/>
      <c r="R119" s="224"/>
      <c r="S119" s="224"/>
      <c r="T119" s="224"/>
      <c r="U119" s="224"/>
      <c r="V119" s="508"/>
      <c r="W119" s="223"/>
      <c r="AH119" s="223"/>
      <c r="AI119" s="224"/>
      <c r="AJ119" s="224"/>
      <c r="AK119" s="223"/>
      <c r="AL119" s="223"/>
      <c r="AM119" s="223"/>
      <c r="AN119" s="223"/>
      <c r="AO119" s="223"/>
      <c r="AP119" s="224"/>
      <c r="AQ119" s="224"/>
      <c r="AR119" s="223"/>
      <c r="AS119" s="223"/>
      <c r="AT119" s="223"/>
      <c r="AU119" s="223"/>
      <c r="AV119" s="223"/>
      <c r="AW119" s="223"/>
      <c r="AX119" s="223"/>
      <c r="AY119" s="223"/>
      <c r="AZ119" s="223"/>
    </row>
    <row r="120" spans="8:52" x14ac:dyDescent="0.25">
      <c r="H120" s="207" t="s">
        <v>92</v>
      </c>
      <c r="I120" s="229">
        <f t="shared" si="65"/>
        <v>8</v>
      </c>
      <c r="J120" s="230">
        <f t="shared" si="66"/>
        <v>8</v>
      </c>
      <c r="K120" s="231">
        <f t="shared" si="67"/>
        <v>8</v>
      </c>
      <c r="M120" s="224"/>
      <c r="N120" s="224"/>
      <c r="O120" s="224"/>
      <c r="P120" s="224"/>
      <c r="Q120" s="223"/>
      <c r="R120" s="224"/>
      <c r="S120" s="224"/>
      <c r="T120" s="224"/>
      <c r="U120" s="224"/>
      <c r="V120" s="508"/>
      <c r="W120" s="223"/>
      <c r="AH120" s="223"/>
      <c r="AI120" s="224"/>
      <c r="AJ120" s="224"/>
      <c r="AK120" s="223"/>
      <c r="AL120" s="223"/>
      <c r="AM120" s="223"/>
      <c r="AN120" s="223"/>
      <c r="AO120" s="223"/>
      <c r="AP120" s="224"/>
      <c r="AQ120" s="224"/>
      <c r="AR120" s="223"/>
      <c r="AS120" s="223"/>
      <c r="AT120" s="223"/>
      <c r="AU120" s="223"/>
      <c r="AV120" s="223"/>
      <c r="AW120" s="223"/>
      <c r="AX120" s="223"/>
      <c r="AY120" s="223"/>
      <c r="AZ120" s="223"/>
    </row>
    <row r="121" spans="8:52" x14ac:dyDescent="0.25">
      <c r="H121" s="207" t="s">
        <v>93</v>
      </c>
      <c r="I121" s="229">
        <f t="shared" si="65"/>
        <v>8</v>
      </c>
      <c r="J121" s="230">
        <f t="shared" si="66"/>
        <v>8</v>
      </c>
      <c r="K121" s="231">
        <f t="shared" si="67"/>
        <v>8</v>
      </c>
      <c r="M121" s="224"/>
      <c r="N121" s="224"/>
      <c r="O121" s="224"/>
      <c r="P121" s="224"/>
      <c r="Q121" s="223"/>
      <c r="R121" s="224"/>
      <c r="S121" s="224"/>
      <c r="T121" s="224"/>
      <c r="U121" s="224"/>
      <c r="V121" s="508"/>
      <c r="W121" s="223"/>
      <c r="AH121" s="223"/>
      <c r="AI121" s="224"/>
      <c r="AJ121" s="224"/>
      <c r="AK121" s="223"/>
      <c r="AL121" s="223"/>
      <c r="AM121" s="223"/>
      <c r="AN121" s="223"/>
      <c r="AO121" s="223"/>
      <c r="AP121" s="224"/>
      <c r="AQ121" s="224"/>
      <c r="AR121" s="223"/>
      <c r="AS121" s="223"/>
      <c r="AT121" s="223"/>
      <c r="AU121" s="223"/>
      <c r="AV121" s="223"/>
      <c r="AW121" s="223"/>
      <c r="AX121" s="223"/>
      <c r="AY121" s="223"/>
      <c r="AZ121" s="223"/>
    </row>
    <row r="122" spans="8:52" x14ac:dyDescent="0.25">
      <c r="H122" s="207" t="s">
        <v>94</v>
      </c>
      <c r="I122" s="229">
        <f t="shared" si="65"/>
        <v>8</v>
      </c>
      <c r="J122" s="230">
        <f t="shared" si="66"/>
        <v>8</v>
      </c>
      <c r="K122" s="231">
        <f t="shared" si="67"/>
        <v>8</v>
      </c>
      <c r="M122" s="223"/>
      <c r="N122" s="223"/>
      <c r="O122" s="223"/>
      <c r="P122" s="223"/>
      <c r="Q122" s="223"/>
      <c r="R122" s="223"/>
      <c r="S122" s="223"/>
      <c r="T122" s="223"/>
      <c r="U122" s="223"/>
      <c r="V122" s="508"/>
      <c r="W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  <c r="AQ122" s="223"/>
      <c r="AR122" s="223"/>
      <c r="AS122" s="223"/>
      <c r="AT122" s="223"/>
      <c r="AU122" s="223"/>
      <c r="AV122" s="223"/>
      <c r="AW122" s="223"/>
      <c r="AX122" s="223"/>
      <c r="AY122" s="223"/>
      <c r="AZ122" s="223"/>
    </row>
    <row r="123" spans="8:52" x14ac:dyDescent="0.25">
      <c r="H123" s="207" t="s">
        <v>95</v>
      </c>
      <c r="I123" s="229">
        <f t="shared" si="65"/>
        <v>11</v>
      </c>
      <c r="J123" s="230">
        <f t="shared" si="66"/>
        <v>8</v>
      </c>
      <c r="K123" s="231">
        <f t="shared" si="67"/>
        <v>8</v>
      </c>
      <c r="M123" s="223"/>
      <c r="N123" s="223"/>
      <c r="O123" s="223"/>
      <c r="P123" s="223"/>
      <c r="Q123" s="223"/>
      <c r="R123" s="223"/>
      <c r="S123" s="223"/>
      <c r="T123" s="223"/>
      <c r="U123" s="223"/>
      <c r="V123" s="508"/>
      <c r="W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  <c r="AQ123" s="223"/>
      <c r="AR123" s="223"/>
      <c r="AS123" s="223"/>
      <c r="AT123" s="223"/>
      <c r="AU123" s="223"/>
      <c r="AV123" s="223"/>
      <c r="AW123" s="223"/>
      <c r="AX123" s="223"/>
      <c r="AY123" s="223"/>
      <c r="AZ123" s="223"/>
    </row>
    <row r="124" spans="8:52" x14ac:dyDescent="0.25">
      <c r="H124" s="207" t="s">
        <v>96</v>
      </c>
      <c r="I124" s="229">
        <f t="shared" si="65"/>
        <v>100</v>
      </c>
      <c r="J124" s="230">
        <f t="shared" si="66"/>
        <v>8</v>
      </c>
      <c r="K124" s="231">
        <f t="shared" si="67"/>
        <v>8</v>
      </c>
      <c r="M124" s="224"/>
      <c r="N124" s="224"/>
      <c r="O124" s="224"/>
      <c r="P124" s="224"/>
      <c r="Q124" s="224"/>
      <c r="R124" s="224"/>
      <c r="S124" s="224"/>
      <c r="T124" s="224"/>
      <c r="U124" s="224"/>
      <c r="V124" s="508"/>
      <c r="W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  <c r="AQ124" s="223"/>
      <c r="AR124" s="223"/>
      <c r="AS124" s="223"/>
      <c r="AT124" s="223"/>
      <c r="AU124" s="223"/>
      <c r="AV124" s="223"/>
      <c r="AW124" s="223"/>
      <c r="AX124" s="223"/>
      <c r="AY124" s="223"/>
      <c r="AZ124" s="223"/>
    </row>
    <row r="125" spans="8:52" x14ac:dyDescent="0.25">
      <c r="H125" s="207" t="s">
        <v>97</v>
      </c>
      <c r="I125" s="229">
        <f t="shared" si="65"/>
        <v>80</v>
      </c>
      <c r="J125" s="230">
        <f t="shared" si="66"/>
        <v>8</v>
      </c>
      <c r="K125" s="231">
        <f t="shared" si="67"/>
        <v>8</v>
      </c>
      <c r="M125" s="223"/>
      <c r="N125" s="223"/>
      <c r="O125" s="223"/>
      <c r="P125" s="223"/>
      <c r="Q125" s="223"/>
      <c r="R125" s="223"/>
      <c r="S125" s="223"/>
      <c r="T125" s="223"/>
      <c r="U125" s="223"/>
      <c r="V125" s="508"/>
      <c r="W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  <c r="AQ125" s="223"/>
      <c r="AR125" s="223"/>
      <c r="AS125" s="223"/>
      <c r="AT125" s="223"/>
      <c r="AU125" s="223"/>
      <c r="AV125" s="223"/>
      <c r="AW125" s="223"/>
      <c r="AX125" s="223"/>
      <c r="AY125" s="223"/>
      <c r="AZ125" s="223"/>
    </row>
    <row r="126" spans="8:52" x14ac:dyDescent="0.25">
      <c r="H126" s="207" t="s">
        <v>98</v>
      </c>
      <c r="I126" s="229">
        <f t="shared" si="65"/>
        <v>80</v>
      </c>
      <c r="J126" s="230">
        <f t="shared" si="66"/>
        <v>8</v>
      </c>
      <c r="K126" s="231">
        <f t="shared" si="67"/>
        <v>8</v>
      </c>
      <c r="M126" s="223"/>
      <c r="N126" s="223"/>
      <c r="O126" s="223"/>
      <c r="P126" s="223"/>
      <c r="Q126" s="223"/>
      <c r="R126" s="223"/>
      <c r="S126" s="223"/>
      <c r="T126" s="223"/>
      <c r="U126" s="223"/>
      <c r="V126" s="508"/>
      <c r="W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  <c r="AQ126" s="223"/>
      <c r="AR126" s="223"/>
      <c r="AS126" s="223"/>
      <c r="AT126" s="223"/>
      <c r="AU126" s="223"/>
      <c r="AV126" s="223"/>
      <c r="AW126" s="223"/>
      <c r="AX126" s="223"/>
      <c r="AY126" s="223"/>
      <c r="AZ126" s="223"/>
    </row>
    <row r="127" spans="8:52" x14ac:dyDescent="0.25">
      <c r="H127" s="207" t="s">
        <v>99</v>
      </c>
      <c r="I127" s="229">
        <f t="shared" si="65"/>
        <v>95</v>
      </c>
      <c r="J127" s="230">
        <f t="shared" si="66"/>
        <v>8</v>
      </c>
      <c r="K127" s="231">
        <f t="shared" si="67"/>
        <v>8</v>
      </c>
      <c r="M127" s="223"/>
      <c r="N127" s="223"/>
      <c r="O127" s="223"/>
      <c r="P127" s="222"/>
      <c r="Q127" s="222"/>
      <c r="R127" s="222"/>
      <c r="S127" s="222"/>
      <c r="T127" s="222"/>
      <c r="U127" s="224"/>
      <c r="V127" s="508"/>
      <c r="W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  <c r="AQ127" s="223"/>
      <c r="AR127" s="223"/>
      <c r="AS127" s="223"/>
      <c r="AT127" s="223"/>
      <c r="AU127" s="223"/>
      <c r="AV127" s="223"/>
      <c r="AW127" s="223"/>
      <c r="AX127" s="223"/>
      <c r="AY127" s="223"/>
      <c r="AZ127" s="223"/>
    </row>
    <row r="128" spans="8:52" x14ac:dyDescent="0.25">
      <c r="H128" s="207" t="s">
        <v>100</v>
      </c>
      <c r="I128" s="229">
        <f t="shared" si="65"/>
        <v>80</v>
      </c>
      <c r="J128" s="230">
        <f t="shared" si="66"/>
        <v>8</v>
      </c>
      <c r="K128" s="231">
        <f t="shared" si="67"/>
        <v>8</v>
      </c>
      <c r="M128" s="223"/>
      <c r="N128" s="223"/>
      <c r="O128" s="223"/>
      <c r="P128" s="222"/>
      <c r="Q128" s="222"/>
      <c r="R128" s="222"/>
      <c r="S128" s="222"/>
      <c r="T128" s="224"/>
      <c r="U128" s="224"/>
      <c r="V128" s="508"/>
      <c r="W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  <c r="AQ128" s="223"/>
      <c r="AR128" s="223"/>
      <c r="AS128" s="223"/>
      <c r="AT128" s="223"/>
      <c r="AU128" s="223"/>
      <c r="AV128" s="223"/>
      <c r="AW128" s="223"/>
      <c r="AX128" s="223"/>
      <c r="AY128" s="223"/>
      <c r="AZ128" s="223"/>
    </row>
    <row r="129" spans="1:52" x14ac:dyDescent="0.25">
      <c r="H129" s="216" t="s">
        <v>101</v>
      </c>
      <c r="I129" s="229">
        <f t="shared" si="65"/>
        <v>80</v>
      </c>
      <c r="J129" s="230">
        <f t="shared" si="66"/>
        <v>8</v>
      </c>
      <c r="K129" s="231">
        <f t="shared" si="67"/>
        <v>8</v>
      </c>
      <c r="M129" s="223"/>
      <c r="N129" s="223"/>
      <c r="O129" s="223"/>
      <c r="P129" s="222"/>
      <c r="Q129" s="222"/>
      <c r="R129" s="222"/>
      <c r="S129" s="222"/>
      <c r="T129" s="224"/>
      <c r="U129" s="224"/>
      <c r="V129" s="508"/>
      <c r="W129" s="223"/>
      <c r="AH129" s="223"/>
      <c r="AI129" s="223"/>
      <c r="AJ129" s="223"/>
      <c r="AK129" s="223"/>
      <c r="AL129" s="223"/>
      <c r="AM129" s="223"/>
      <c r="AN129" s="223"/>
      <c r="AO129" s="223"/>
      <c r="AP129" s="223"/>
      <c r="AQ129" s="223"/>
      <c r="AR129" s="223"/>
      <c r="AS129" s="223"/>
      <c r="AT129" s="223"/>
      <c r="AU129" s="223"/>
      <c r="AV129" s="223"/>
      <c r="AW129" s="223"/>
      <c r="AX129" s="223"/>
      <c r="AY129" s="223"/>
      <c r="AZ129" s="223"/>
    </row>
    <row r="130" spans="1:52" x14ac:dyDescent="0.25">
      <c r="H130" s="216" t="s">
        <v>102</v>
      </c>
      <c r="I130" s="229">
        <f t="shared" si="65"/>
        <v>74</v>
      </c>
      <c r="J130" s="230">
        <f t="shared" si="66"/>
        <v>8</v>
      </c>
      <c r="K130" s="231">
        <f t="shared" si="67"/>
        <v>8</v>
      </c>
      <c r="M130" s="223"/>
      <c r="N130" s="223"/>
      <c r="O130" s="223"/>
      <c r="P130" s="224"/>
      <c r="Q130" s="224"/>
      <c r="R130" s="224"/>
      <c r="S130" s="224"/>
      <c r="T130" s="224"/>
      <c r="U130" s="224"/>
      <c r="V130" s="508"/>
      <c r="W130" s="223"/>
      <c r="AH130" s="223"/>
      <c r="AI130" s="223"/>
      <c r="AJ130" s="223"/>
      <c r="AK130" s="223"/>
      <c r="AL130" s="223"/>
      <c r="AM130" s="223"/>
      <c r="AN130" s="223"/>
      <c r="AO130" s="223"/>
      <c r="AP130" s="223"/>
      <c r="AQ130" s="223"/>
      <c r="AR130" s="223"/>
      <c r="AS130" s="223"/>
      <c r="AT130" s="223"/>
      <c r="AU130" s="223"/>
      <c r="AV130" s="223"/>
      <c r="AW130" s="223"/>
      <c r="AX130" s="223"/>
      <c r="AY130" s="223"/>
      <c r="AZ130" s="223"/>
    </row>
    <row r="131" spans="1:52" x14ac:dyDescent="0.25">
      <c r="H131" s="216" t="s">
        <v>103</v>
      </c>
      <c r="I131" s="232">
        <f t="shared" si="65"/>
        <v>11</v>
      </c>
      <c r="J131" s="233">
        <f t="shared" si="66"/>
        <v>8</v>
      </c>
      <c r="K131" s="234">
        <f t="shared" si="67"/>
        <v>8</v>
      </c>
      <c r="M131" s="223"/>
      <c r="N131" s="223"/>
      <c r="O131" s="223"/>
      <c r="P131" s="224"/>
      <c r="Q131" s="224"/>
      <c r="R131" s="224"/>
      <c r="S131" s="224"/>
      <c r="T131" s="224"/>
      <c r="U131" s="224"/>
      <c r="V131" s="508"/>
      <c r="W131" s="223"/>
      <c r="AH131" s="223"/>
      <c r="AI131" s="223"/>
      <c r="AJ131" s="223"/>
      <c r="AK131" s="223"/>
      <c r="AL131" s="223"/>
      <c r="AM131" s="223"/>
      <c r="AN131" s="223"/>
      <c r="AO131" s="223"/>
      <c r="AP131" s="223"/>
      <c r="AQ131" s="223"/>
      <c r="AR131" s="223"/>
      <c r="AS131" s="223"/>
      <c r="AT131" s="223"/>
      <c r="AU131" s="223"/>
      <c r="AV131" s="223"/>
      <c r="AW131" s="223"/>
      <c r="AX131" s="223"/>
      <c r="AY131" s="223"/>
      <c r="AZ131" s="223"/>
    </row>
    <row r="132" spans="1:52" x14ac:dyDescent="0.25">
      <c r="H132" s="216" t="s">
        <v>104</v>
      </c>
      <c r="I132" s="232">
        <f t="shared" si="65"/>
        <v>8</v>
      </c>
      <c r="J132" s="233">
        <f t="shared" si="66"/>
        <v>8</v>
      </c>
      <c r="K132" s="234">
        <f t="shared" si="67"/>
        <v>8</v>
      </c>
      <c r="M132" s="223"/>
      <c r="N132" s="223"/>
      <c r="O132" s="223"/>
      <c r="P132" s="224"/>
      <c r="Q132" s="224"/>
      <c r="R132" s="224"/>
      <c r="S132" s="224"/>
      <c r="T132" s="224"/>
      <c r="U132" s="224"/>
      <c r="V132" s="508"/>
      <c r="W132" s="223"/>
      <c r="AH132" s="223"/>
      <c r="AI132" s="223"/>
      <c r="AJ132" s="223"/>
      <c r="AK132" s="223"/>
      <c r="AL132" s="223"/>
      <c r="AM132" s="223"/>
      <c r="AN132" s="223"/>
      <c r="AO132" s="223"/>
      <c r="AP132" s="223"/>
      <c r="AQ132" s="223"/>
      <c r="AR132" s="223"/>
      <c r="AS132" s="223"/>
      <c r="AT132" s="223"/>
      <c r="AU132" s="223"/>
      <c r="AV132" s="223"/>
      <c r="AW132" s="223"/>
      <c r="AX132" s="223"/>
      <c r="AY132" s="223"/>
      <c r="AZ132" s="223"/>
    </row>
    <row r="133" spans="1:52" x14ac:dyDescent="0.25">
      <c r="H133" s="216" t="s">
        <v>105</v>
      </c>
      <c r="I133" s="232">
        <f t="shared" si="65"/>
        <v>8</v>
      </c>
      <c r="J133" s="233">
        <f t="shared" si="66"/>
        <v>8</v>
      </c>
      <c r="K133" s="234">
        <f t="shared" si="67"/>
        <v>8</v>
      </c>
      <c r="M133" s="223"/>
      <c r="N133" s="223"/>
      <c r="O133" s="223"/>
      <c r="P133" s="224"/>
      <c r="Q133" s="224"/>
      <c r="R133" s="224"/>
      <c r="S133" s="224"/>
      <c r="T133" s="224"/>
      <c r="U133" s="224"/>
      <c r="V133" s="508"/>
      <c r="W133" s="223"/>
      <c r="AH133" s="223"/>
      <c r="AI133" s="223"/>
      <c r="AJ133" s="223"/>
      <c r="AK133" s="223"/>
      <c r="AL133" s="223"/>
      <c r="AM133" s="223"/>
      <c r="AN133" s="223"/>
      <c r="AO133" s="223"/>
      <c r="AP133" s="223"/>
      <c r="AQ133" s="223"/>
      <c r="AR133" s="223"/>
      <c r="AS133" s="223"/>
      <c r="AT133" s="223"/>
      <c r="AU133" s="223"/>
      <c r="AV133" s="223"/>
      <c r="AW133" s="223"/>
      <c r="AX133" s="223"/>
      <c r="AY133" s="223"/>
      <c r="AZ133" s="223"/>
    </row>
    <row r="134" spans="1:52" x14ac:dyDescent="0.25">
      <c r="H134" s="216" t="s">
        <v>106</v>
      </c>
      <c r="I134" s="232">
        <f t="shared" si="65"/>
        <v>8</v>
      </c>
      <c r="J134" s="233">
        <f t="shared" si="66"/>
        <v>8</v>
      </c>
      <c r="K134" s="234">
        <f t="shared" si="67"/>
        <v>8</v>
      </c>
      <c r="M134" s="223"/>
      <c r="N134" s="223"/>
      <c r="O134" s="223"/>
      <c r="P134" s="224"/>
      <c r="Q134" s="224"/>
      <c r="R134" s="224"/>
      <c r="S134" s="224"/>
      <c r="T134" s="224"/>
      <c r="U134" s="224"/>
      <c r="V134" s="508"/>
      <c r="W134" s="223"/>
      <c r="AH134" s="223"/>
      <c r="AI134" s="223"/>
      <c r="AJ134" s="223"/>
      <c r="AK134" s="223"/>
      <c r="AL134" s="223"/>
      <c r="AM134" s="223"/>
      <c r="AN134" s="223"/>
      <c r="AO134" s="223"/>
      <c r="AP134" s="223"/>
      <c r="AQ134" s="223"/>
      <c r="AR134" s="223"/>
      <c r="AS134" s="223"/>
      <c r="AT134" s="223"/>
      <c r="AU134" s="223"/>
      <c r="AV134" s="223"/>
      <c r="AW134" s="223"/>
      <c r="AX134" s="223"/>
      <c r="AY134" s="223"/>
      <c r="AZ134" s="223"/>
    </row>
    <row r="135" spans="1:52" x14ac:dyDescent="0.25">
      <c r="H135" s="216" t="s">
        <v>107</v>
      </c>
      <c r="I135" s="232">
        <f t="shared" si="65"/>
        <v>8</v>
      </c>
      <c r="J135" s="233">
        <f t="shared" si="66"/>
        <v>8</v>
      </c>
      <c r="K135" s="234">
        <f t="shared" si="67"/>
        <v>8</v>
      </c>
      <c r="M135" s="223"/>
      <c r="N135" s="223"/>
      <c r="O135" s="223"/>
      <c r="P135" s="224"/>
      <c r="Q135" s="224"/>
      <c r="R135" s="224"/>
      <c r="S135" s="224"/>
      <c r="T135" s="224"/>
      <c r="U135" s="224"/>
      <c r="V135" s="508"/>
      <c r="W135" s="223"/>
      <c r="AH135" s="223"/>
      <c r="AI135" s="223"/>
      <c r="AJ135" s="223"/>
      <c r="AK135" s="223"/>
      <c r="AL135" s="223"/>
      <c r="AM135" s="223"/>
      <c r="AN135" s="223"/>
      <c r="AO135" s="223"/>
      <c r="AP135" s="223"/>
      <c r="AQ135" s="223"/>
      <c r="AR135" s="223"/>
      <c r="AS135" s="223"/>
      <c r="AT135" s="223"/>
      <c r="AU135" s="223"/>
      <c r="AV135" s="223"/>
      <c r="AW135" s="223"/>
      <c r="AX135" s="223"/>
      <c r="AY135" s="223"/>
      <c r="AZ135" s="223"/>
    </row>
    <row r="136" spans="1:52" x14ac:dyDescent="0.25">
      <c r="H136" s="216" t="s">
        <v>108</v>
      </c>
      <c r="I136" s="232">
        <f t="shared" si="65"/>
        <v>8</v>
      </c>
      <c r="J136" s="233">
        <f t="shared" si="66"/>
        <v>8</v>
      </c>
      <c r="K136" s="234">
        <f t="shared" si="67"/>
        <v>8</v>
      </c>
      <c r="M136" s="223"/>
      <c r="N136" s="223"/>
      <c r="O136" s="223"/>
      <c r="P136" s="224"/>
      <c r="Q136" s="224"/>
      <c r="R136" s="224"/>
      <c r="S136" s="224"/>
      <c r="T136" s="224"/>
      <c r="U136" s="224"/>
      <c r="V136" s="508"/>
      <c r="W136" s="223"/>
      <c r="AH136" s="223"/>
      <c r="AI136" s="223"/>
      <c r="AJ136" s="223"/>
      <c r="AK136" s="223"/>
      <c r="AL136" s="223"/>
      <c r="AM136" s="223"/>
      <c r="AN136" s="223"/>
      <c r="AO136" s="223"/>
      <c r="AP136" s="223"/>
      <c r="AQ136" s="223"/>
      <c r="AR136" s="223"/>
      <c r="AS136" s="223"/>
      <c r="AT136" s="223"/>
      <c r="AU136" s="223"/>
      <c r="AV136" s="223"/>
      <c r="AW136" s="223"/>
      <c r="AX136" s="223"/>
      <c r="AY136" s="223"/>
      <c r="AZ136" s="223"/>
    </row>
    <row r="137" spans="1:52" ht="15.75" thickBot="1" x14ac:dyDescent="0.3">
      <c r="H137" s="217" t="s">
        <v>109</v>
      </c>
      <c r="I137" s="235">
        <f t="shared" si="65"/>
        <v>8</v>
      </c>
      <c r="J137" s="236">
        <f t="shared" si="66"/>
        <v>8</v>
      </c>
      <c r="K137" s="237">
        <f t="shared" si="67"/>
        <v>8</v>
      </c>
      <c r="M137" s="223"/>
      <c r="N137" s="223"/>
      <c r="O137" s="223"/>
      <c r="P137" s="224"/>
      <c r="Q137" s="224"/>
      <c r="R137" s="224"/>
      <c r="S137" s="224"/>
      <c r="T137" s="224"/>
      <c r="U137" s="224"/>
      <c r="V137" s="508"/>
      <c r="W137" s="223"/>
      <c r="AH137" s="223"/>
      <c r="AI137" s="223"/>
      <c r="AJ137" s="223"/>
      <c r="AK137" s="223"/>
      <c r="AL137" s="223"/>
      <c r="AM137" s="223"/>
      <c r="AN137" s="223"/>
      <c r="AO137" s="223"/>
      <c r="AP137" s="223"/>
      <c r="AQ137" s="223"/>
      <c r="AR137" s="223"/>
      <c r="AS137" s="223"/>
      <c r="AT137" s="223"/>
      <c r="AU137" s="223"/>
      <c r="AV137" s="223"/>
      <c r="AW137" s="223"/>
      <c r="AX137" s="223"/>
      <c r="AY137" s="223"/>
      <c r="AZ137" s="223"/>
    </row>
    <row r="138" spans="1:52" ht="16.5" thickTop="1" thickBot="1" x14ac:dyDescent="0.3"/>
    <row r="139" spans="1:52" ht="20.25" thickTop="1" thickBot="1" x14ac:dyDescent="0.3">
      <c r="A139" s="628" t="s">
        <v>264</v>
      </c>
      <c r="B139" s="629"/>
      <c r="C139" s="629"/>
      <c r="D139" s="629"/>
      <c r="E139" s="629"/>
      <c r="F139" s="629"/>
      <c r="G139" s="629"/>
      <c r="H139" s="629"/>
      <c r="I139" s="629"/>
      <c r="J139" s="629"/>
      <c r="K139" s="629"/>
      <c r="L139" s="629"/>
      <c r="M139" s="629"/>
      <c r="N139" s="629"/>
      <c r="O139" s="629"/>
      <c r="P139" s="629"/>
      <c r="Q139" s="629"/>
      <c r="R139" s="629"/>
      <c r="S139" s="629"/>
      <c r="T139" s="629"/>
      <c r="U139" s="630"/>
    </row>
    <row r="140" spans="1:52" ht="16.5" thickTop="1" thickBot="1" x14ac:dyDescent="0.3"/>
    <row r="141" spans="1:52" ht="15.75" customHeight="1" thickTop="1" x14ac:dyDescent="0.25">
      <c r="A141" s="631" t="s">
        <v>124</v>
      </c>
      <c r="B141" s="635" t="s">
        <v>125</v>
      </c>
      <c r="C141" s="636"/>
      <c r="D141" s="636"/>
      <c r="E141" s="636"/>
      <c r="F141" s="637"/>
      <c r="G141" s="652" t="s">
        <v>126</v>
      </c>
      <c r="H141" s="652"/>
      <c r="I141" s="644" t="s">
        <v>167</v>
      </c>
      <c r="J141" s="604"/>
      <c r="K141" s="645" t="s">
        <v>127</v>
      </c>
      <c r="L141" s="645" t="s">
        <v>131</v>
      </c>
      <c r="M141" s="644" t="s">
        <v>128</v>
      </c>
      <c r="N141" s="604"/>
      <c r="O141" s="595" t="s">
        <v>129</v>
      </c>
      <c r="P141" s="599" t="s">
        <v>130</v>
      </c>
      <c r="Q141" s="262"/>
      <c r="R141" s="603" t="s">
        <v>176</v>
      </c>
      <c r="S141" s="604"/>
      <c r="T141" s="607" t="s">
        <v>177</v>
      </c>
      <c r="U141" s="608"/>
    </row>
    <row r="142" spans="1:52" ht="15.75" customHeight="1" x14ac:dyDescent="0.25">
      <c r="A142" s="632"/>
      <c r="B142" s="638"/>
      <c r="C142" s="639"/>
      <c r="D142" s="639"/>
      <c r="E142" s="639"/>
      <c r="F142" s="640"/>
      <c r="G142" s="653"/>
      <c r="H142" s="653"/>
      <c r="I142" s="623"/>
      <c r="J142" s="606"/>
      <c r="K142" s="646"/>
      <c r="L142" s="646"/>
      <c r="M142" s="623"/>
      <c r="N142" s="606"/>
      <c r="O142" s="596"/>
      <c r="P142" s="600"/>
      <c r="Q142" s="262"/>
      <c r="R142" s="605"/>
      <c r="S142" s="606"/>
      <c r="T142" s="609"/>
      <c r="U142" s="610"/>
    </row>
    <row r="143" spans="1:52" ht="15" customHeight="1" x14ac:dyDescent="0.25">
      <c r="A143" s="633"/>
      <c r="B143" s="638"/>
      <c r="C143" s="639"/>
      <c r="D143" s="639"/>
      <c r="E143" s="639"/>
      <c r="F143" s="640"/>
      <c r="G143" s="654"/>
      <c r="H143" s="654"/>
      <c r="I143" s="623"/>
      <c r="J143" s="606"/>
      <c r="K143" s="647"/>
      <c r="L143" s="647"/>
      <c r="M143" s="623"/>
      <c r="N143" s="606"/>
      <c r="O143" s="597"/>
      <c r="P143" s="601"/>
      <c r="Q143" s="262"/>
      <c r="R143" s="605"/>
      <c r="S143" s="606"/>
      <c r="T143" s="609"/>
      <c r="U143" s="610"/>
    </row>
    <row r="144" spans="1:52" ht="15.75" thickBot="1" x14ac:dyDescent="0.3">
      <c r="A144" s="634"/>
      <c r="B144" s="641"/>
      <c r="C144" s="642"/>
      <c r="D144" s="642"/>
      <c r="E144" s="642"/>
      <c r="F144" s="643"/>
      <c r="G144" s="655"/>
      <c r="H144" s="655"/>
      <c r="I144" s="624"/>
      <c r="J144" s="627"/>
      <c r="K144" s="648"/>
      <c r="L144" s="648"/>
      <c r="M144" s="624"/>
      <c r="N144" s="627"/>
      <c r="O144" s="598"/>
      <c r="P144" s="602"/>
      <c r="Q144" s="262"/>
      <c r="R144" s="263" t="str">
        <f>AZ1</f>
        <v>Uso normal</v>
      </c>
      <c r="S144" s="264" t="str">
        <f>AZ2</f>
        <v>Standby</v>
      </c>
      <c r="T144" s="611"/>
      <c r="U144" s="612"/>
    </row>
    <row r="145" spans="1:21" x14ac:dyDescent="0.25">
      <c r="A145" s="200" t="s">
        <v>132</v>
      </c>
      <c r="B145" s="331" t="s">
        <v>317</v>
      </c>
      <c r="C145" s="332"/>
      <c r="D145" s="332"/>
      <c r="E145" s="332"/>
      <c r="F145" s="333"/>
      <c r="G145" s="331" t="s">
        <v>281</v>
      </c>
      <c r="H145" s="333"/>
      <c r="I145" s="331">
        <v>1</v>
      </c>
      <c r="J145" s="333"/>
      <c r="K145" s="155">
        <v>11000</v>
      </c>
      <c r="L145" s="155">
        <v>0</v>
      </c>
      <c r="M145" s="367" t="s">
        <v>152</v>
      </c>
      <c r="N145" s="368"/>
      <c r="O145" s="155" t="s">
        <v>70</v>
      </c>
      <c r="P145" s="156">
        <v>50</v>
      </c>
      <c r="R145" s="238">
        <f t="shared" ref="R145:R164" si="68">IF(O145=$AU$2,I145*((K145*P145/100+L145*(100-P145)/100)),IF(O145=$AU$1,0,"-"))</f>
        <v>5500</v>
      </c>
      <c r="S145" s="239">
        <f t="shared" ref="S145:S164" si="69">IF(O145=$AU$2,I145*L145,IF(O145=$AU$1,0,"-"))</f>
        <v>0</v>
      </c>
      <c r="T145" s="613">
        <f t="shared" ref="T145:T164" si="70">IF(O145=$AU$2,0,IF(O145=$AU$1,I145*(K145+L145)*P145/100,"-"))</f>
        <v>0</v>
      </c>
      <c r="U145" s="614"/>
    </row>
    <row r="146" spans="1:21" x14ac:dyDescent="0.25">
      <c r="A146" s="201" t="s">
        <v>133</v>
      </c>
      <c r="B146" s="310" t="s">
        <v>318</v>
      </c>
      <c r="C146" s="311"/>
      <c r="D146" s="311"/>
      <c r="E146" s="311"/>
      <c r="F146" s="312"/>
      <c r="G146" s="310" t="s">
        <v>319</v>
      </c>
      <c r="H146" s="312"/>
      <c r="I146" s="310">
        <v>2</v>
      </c>
      <c r="J146" s="312"/>
      <c r="K146" s="157">
        <v>2000</v>
      </c>
      <c r="L146" s="157">
        <v>0</v>
      </c>
      <c r="M146" s="310" t="s">
        <v>152</v>
      </c>
      <c r="N146" s="312"/>
      <c r="O146" s="155" t="s">
        <v>70</v>
      </c>
      <c r="P146" s="156">
        <v>100</v>
      </c>
      <c r="R146" s="201">
        <f t="shared" si="68"/>
        <v>4000</v>
      </c>
      <c r="S146" s="204">
        <f t="shared" si="69"/>
        <v>0</v>
      </c>
      <c r="T146" s="530">
        <f t="shared" si="70"/>
        <v>0</v>
      </c>
      <c r="U146" s="531"/>
    </row>
    <row r="147" spans="1:21" x14ac:dyDescent="0.25">
      <c r="A147" s="201" t="s">
        <v>134</v>
      </c>
      <c r="B147" s="310" t="s">
        <v>320</v>
      </c>
      <c r="C147" s="311"/>
      <c r="D147" s="311"/>
      <c r="E147" s="311"/>
      <c r="F147" s="312"/>
      <c r="G147" s="310" t="s">
        <v>321</v>
      </c>
      <c r="H147" s="312"/>
      <c r="I147" s="310">
        <v>2</v>
      </c>
      <c r="J147" s="312"/>
      <c r="K147" s="157">
        <v>23002</v>
      </c>
      <c r="L147" s="157">
        <v>0</v>
      </c>
      <c r="M147" s="310" t="s">
        <v>154</v>
      </c>
      <c r="N147" s="312"/>
      <c r="O147" s="155" t="s">
        <v>70</v>
      </c>
      <c r="P147" s="156">
        <v>100</v>
      </c>
      <c r="R147" s="201">
        <f t="shared" si="68"/>
        <v>46004</v>
      </c>
      <c r="S147" s="204">
        <f t="shared" si="69"/>
        <v>0</v>
      </c>
      <c r="T147" s="530">
        <f t="shared" si="70"/>
        <v>0</v>
      </c>
      <c r="U147" s="531"/>
    </row>
    <row r="148" spans="1:21" x14ac:dyDescent="0.25">
      <c r="A148" s="201" t="s">
        <v>135</v>
      </c>
      <c r="B148" s="310" t="s">
        <v>323</v>
      </c>
      <c r="C148" s="311"/>
      <c r="D148" s="311"/>
      <c r="E148" s="311"/>
      <c r="F148" s="312"/>
      <c r="G148" s="310" t="s">
        <v>322</v>
      </c>
      <c r="H148" s="312"/>
      <c r="I148" s="310">
        <v>2</v>
      </c>
      <c r="J148" s="312"/>
      <c r="K148" s="157">
        <v>18000</v>
      </c>
      <c r="L148" s="157">
        <v>0</v>
      </c>
      <c r="M148" s="310" t="s">
        <v>152</v>
      </c>
      <c r="N148" s="312"/>
      <c r="O148" s="155" t="s">
        <v>70</v>
      </c>
      <c r="P148" s="156">
        <v>50</v>
      </c>
      <c r="R148" s="201">
        <f t="shared" si="68"/>
        <v>18000</v>
      </c>
      <c r="S148" s="204">
        <f t="shared" si="69"/>
        <v>0</v>
      </c>
      <c r="T148" s="530">
        <f t="shared" si="70"/>
        <v>0</v>
      </c>
      <c r="U148" s="531"/>
    </row>
    <row r="149" spans="1:21" x14ac:dyDescent="0.25">
      <c r="A149" s="201" t="s">
        <v>136</v>
      </c>
      <c r="B149" s="310" t="s">
        <v>324</v>
      </c>
      <c r="C149" s="311"/>
      <c r="D149" s="311"/>
      <c r="E149" s="311"/>
      <c r="F149" s="312"/>
      <c r="G149" s="310" t="s">
        <v>325</v>
      </c>
      <c r="H149" s="312"/>
      <c r="I149" s="310">
        <v>1</v>
      </c>
      <c r="J149" s="312"/>
      <c r="K149" s="157">
        <v>18680</v>
      </c>
      <c r="L149" s="157">
        <v>0</v>
      </c>
      <c r="M149" s="310" t="s">
        <v>152</v>
      </c>
      <c r="N149" s="312"/>
      <c r="O149" s="155" t="s">
        <v>70</v>
      </c>
      <c r="P149" s="156">
        <v>50</v>
      </c>
      <c r="R149" s="201">
        <f t="shared" si="68"/>
        <v>9340</v>
      </c>
      <c r="S149" s="204">
        <f t="shared" si="69"/>
        <v>0</v>
      </c>
      <c r="T149" s="530">
        <f t="shared" si="70"/>
        <v>0</v>
      </c>
      <c r="U149" s="531"/>
    </row>
    <row r="150" spans="1:21" x14ac:dyDescent="0.25">
      <c r="A150" s="201" t="s">
        <v>137</v>
      </c>
      <c r="B150" s="310" t="s">
        <v>326</v>
      </c>
      <c r="C150" s="311"/>
      <c r="D150" s="311"/>
      <c r="E150" s="311"/>
      <c r="F150" s="312"/>
      <c r="G150" s="310" t="s">
        <v>319</v>
      </c>
      <c r="H150" s="312"/>
      <c r="I150" s="310">
        <v>2</v>
      </c>
      <c r="J150" s="312"/>
      <c r="K150" s="157">
        <v>4000</v>
      </c>
      <c r="L150" s="157">
        <v>0</v>
      </c>
      <c r="M150" s="310" t="s">
        <v>152</v>
      </c>
      <c r="N150" s="312"/>
      <c r="O150" s="155" t="s">
        <v>70</v>
      </c>
      <c r="P150" s="156">
        <v>50</v>
      </c>
      <c r="R150" s="201">
        <f t="shared" si="68"/>
        <v>4000</v>
      </c>
      <c r="S150" s="204">
        <f t="shared" si="69"/>
        <v>0</v>
      </c>
      <c r="T150" s="530">
        <f t="shared" si="70"/>
        <v>0</v>
      </c>
      <c r="U150" s="531"/>
    </row>
    <row r="151" spans="1:21" x14ac:dyDescent="0.25">
      <c r="A151" s="201" t="s">
        <v>138</v>
      </c>
      <c r="B151" s="310" t="s">
        <v>327</v>
      </c>
      <c r="C151" s="311"/>
      <c r="D151" s="311"/>
      <c r="E151" s="311"/>
      <c r="F151" s="312"/>
      <c r="G151" s="310" t="s">
        <v>319</v>
      </c>
      <c r="H151" s="312"/>
      <c r="I151" s="310">
        <v>1</v>
      </c>
      <c r="J151" s="312"/>
      <c r="K151" s="157">
        <v>17300</v>
      </c>
      <c r="L151" s="157">
        <v>0</v>
      </c>
      <c r="M151" s="310" t="s">
        <v>154</v>
      </c>
      <c r="N151" s="312"/>
      <c r="O151" s="155" t="s">
        <v>70</v>
      </c>
      <c r="P151" s="156">
        <v>50</v>
      </c>
      <c r="R151" s="201">
        <f t="shared" si="68"/>
        <v>8650</v>
      </c>
      <c r="S151" s="204">
        <f t="shared" si="69"/>
        <v>0</v>
      </c>
      <c r="T151" s="530">
        <f t="shared" si="70"/>
        <v>0</v>
      </c>
      <c r="U151" s="531"/>
    </row>
    <row r="152" spans="1:21" x14ac:dyDescent="0.25">
      <c r="A152" s="201" t="s">
        <v>139</v>
      </c>
      <c r="B152" s="310" t="s">
        <v>330</v>
      </c>
      <c r="C152" s="311"/>
      <c r="D152" s="311"/>
      <c r="E152" s="311"/>
      <c r="F152" s="312"/>
      <c r="G152" s="310" t="s">
        <v>331</v>
      </c>
      <c r="H152" s="312"/>
      <c r="I152" s="310">
        <v>8</v>
      </c>
      <c r="J152" s="312"/>
      <c r="K152" s="157">
        <v>1334</v>
      </c>
      <c r="L152" s="157">
        <v>0</v>
      </c>
      <c r="M152" s="310" t="s">
        <v>152</v>
      </c>
      <c r="N152" s="312"/>
      <c r="O152" s="155" t="s">
        <v>70</v>
      </c>
      <c r="P152" s="156">
        <v>30</v>
      </c>
      <c r="R152" s="201">
        <f t="shared" si="68"/>
        <v>3201.6</v>
      </c>
      <c r="S152" s="204">
        <f t="shared" si="69"/>
        <v>0</v>
      </c>
      <c r="T152" s="530">
        <f t="shared" si="70"/>
        <v>0</v>
      </c>
      <c r="U152" s="531"/>
    </row>
    <row r="153" spans="1:21" x14ac:dyDescent="0.25">
      <c r="A153" s="201" t="s">
        <v>140</v>
      </c>
      <c r="B153" s="310" t="s">
        <v>333</v>
      </c>
      <c r="C153" s="311"/>
      <c r="D153" s="311"/>
      <c r="E153" s="311"/>
      <c r="F153" s="312"/>
      <c r="G153" s="310" t="s">
        <v>334</v>
      </c>
      <c r="H153" s="312"/>
      <c r="I153" s="310">
        <v>2</v>
      </c>
      <c r="J153" s="312"/>
      <c r="K153" s="157">
        <v>3450</v>
      </c>
      <c r="L153" s="157">
        <v>0</v>
      </c>
      <c r="M153" s="310" t="s">
        <v>152</v>
      </c>
      <c r="N153" s="312"/>
      <c r="O153" s="155" t="s">
        <v>70</v>
      </c>
      <c r="P153" s="156">
        <v>50</v>
      </c>
      <c r="R153" s="201">
        <f t="shared" si="68"/>
        <v>3450</v>
      </c>
      <c r="S153" s="204">
        <f t="shared" si="69"/>
        <v>0</v>
      </c>
      <c r="T153" s="530">
        <f t="shared" si="70"/>
        <v>0</v>
      </c>
      <c r="U153" s="531"/>
    </row>
    <row r="154" spans="1:21" x14ac:dyDescent="0.25">
      <c r="A154" s="201" t="s">
        <v>141</v>
      </c>
      <c r="B154" s="310"/>
      <c r="C154" s="311"/>
      <c r="D154" s="311"/>
      <c r="E154" s="311"/>
      <c r="F154" s="312"/>
      <c r="G154" s="310"/>
      <c r="H154" s="312"/>
      <c r="I154" s="310"/>
      <c r="J154" s="312"/>
      <c r="K154" s="157"/>
      <c r="L154" s="157"/>
      <c r="M154" s="310"/>
      <c r="N154" s="312"/>
      <c r="O154" s="155"/>
      <c r="P154" s="156"/>
      <c r="R154" s="201" t="str">
        <f t="shared" si="68"/>
        <v>-</v>
      </c>
      <c r="S154" s="204" t="str">
        <f t="shared" si="69"/>
        <v>-</v>
      </c>
      <c r="T154" s="530" t="str">
        <f t="shared" si="70"/>
        <v>-</v>
      </c>
      <c r="U154" s="531"/>
    </row>
    <row r="155" spans="1:21" x14ac:dyDescent="0.25">
      <c r="A155" s="201" t="s">
        <v>142</v>
      </c>
      <c r="B155" s="310"/>
      <c r="C155" s="311"/>
      <c r="D155" s="311"/>
      <c r="E155" s="311"/>
      <c r="F155" s="312"/>
      <c r="G155" s="310"/>
      <c r="H155" s="312"/>
      <c r="I155" s="310"/>
      <c r="J155" s="312"/>
      <c r="K155" s="157"/>
      <c r="L155" s="157"/>
      <c r="M155" s="310"/>
      <c r="N155" s="312"/>
      <c r="O155" s="155"/>
      <c r="P155" s="156"/>
      <c r="R155" s="201" t="str">
        <f t="shared" si="68"/>
        <v>-</v>
      </c>
      <c r="S155" s="204" t="str">
        <f t="shared" si="69"/>
        <v>-</v>
      </c>
      <c r="T155" s="530" t="str">
        <f t="shared" si="70"/>
        <v>-</v>
      </c>
      <c r="U155" s="531"/>
    </row>
    <row r="156" spans="1:21" x14ac:dyDescent="0.25">
      <c r="A156" s="201" t="s">
        <v>143</v>
      </c>
      <c r="B156" s="310"/>
      <c r="C156" s="311"/>
      <c r="D156" s="311"/>
      <c r="E156" s="311"/>
      <c r="F156" s="312"/>
      <c r="G156" s="310"/>
      <c r="H156" s="312"/>
      <c r="I156" s="310"/>
      <c r="J156" s="312"/>
      <c r="K156" s="157"/>
      <c r="L156" s="157"/>
      <c r="M156" s="310"/>
      <c r="N156" s="312"/>
      <c r="O156" s="155"/>
      <c r="P156" s="156"/>
      <c r="R156" s="201" t="str">
        <f t="shared" si="68"/>
        <v>-</v>
      </c>
      <c r="S156" s="204" t="str">
        <f t="shared" si="69"/>
        <v>-</v>
      </c>
      <c r="T156" s="530" t="str">
        <f t="shared" si="70"/>
        <v>-</v>
      </c>
      <c r="U156" s="531"/>
    </row>
    <row r="157" spans="1:21" x14ac:dyDescent="0.25">
      <c r="A157" s="201" t="s">
        <v>144</v>
      </c>
      <c r="B157" s="310"/>
      <c r="C157" s="311"/>
      <c r="D157" s="311"/>
      <c r="E157" s="311"/>
      <c r="F157" s="312"/>
      <c r="G157" s="310"/>
      <c r="H157" s="312"/>
      <c r="I157" s="310"/>
      <c r="J157" s="312"/>
      <c r="K157" s="157"/>
      <c r="L157" s="157"/>
      <c r="M157" s="310"/>
      <c r="N157" s="312"/>
      <c r="O157" s="155"/>
      <c r="P157" s="156"/>
      <c r="R157" s="201" t="str">
        <f t="shared" si="68"/>
        <v>-</v>
      </c>
      <c r="S157" s="204" t="str">
        <f t="shared" si="69"/>
        <v>-</v>
      </c>
      <c r="T157" s="530" t="str">
        <f t="shared" si="70"/>
        <v>-</v>
      </c>
      <c r="U157" s="531"/>
    </row>
    <row r="158" spans="1:21" x14ac:dyDescent="0.25">
      <c r="A158" s="201" t="s">
        <v>145</v>
      </c>
      <c r="B158" s="310"/>
      <c r="C158" s="311"/>
      <c r="D158" s="311"/>
      <c r="E158" s="311"/>
      <c r="F158" s="312"/>
      <c r="G158" s="310"/>
      <c r="H158" s="312"/>
      <c r="I158" s="310"/>
      <c r="J158" s="312"/>
      <c r="K158" s="157"/>
      <c r="L158" s="157"/>
      <c r="M158" s="310"/>
      <c r="N158" s="312"/>
      <c r="O158" s="155"/>
      <c r="P158" s="156"/>
      <c r="R158" s="201" t="str">
        <f t="shared" si="68"/>
        <v>-</v>
      </c>
      <c r="S158" s="204" t="str">
        <f t="shared" si="69"/>
        <v>-</v>
      </c>
      <c r="T158" s="530" t="str">
        <f t="shared" si="70"/>
        <v>-</v>
      </c>
      <c r="U158" s="531"/>
    </row>
    <row r="159" spans="1:21" x14ac:dyDescent="0.25">
      <c r="A159" s="201" t="s">
        <v>146</v>
      </c>
      <c r="B159" s="310"/>
      <c r="C159" s="311"/>
      <c r="D159" s="311"/>
      <c r="E159" s="311"/>
      <c r="F159" s="312"/>
      <c r="G159" s="310"/>
      <c r="H159" s="312"/>
      <c r="I159" s="310"/>
      <c r="J159" s="312"/>
      <c r="K159" s="157"/>
      <c r="L159" s="157"/>
      <c r="M159" s="310"/>
      <c r="N159" s="312"/>
      <c r="O159" s="155"/>
      <c r="P159" s="156"/>
      <c r="R159" s="201" t="str">
        <f t="shared" si="68"/>
        <v>-</v>
      </c>
      <c r="S159" s="204" t="str">
        <f t="shared" si="69"/>
        <v>-</v>
      </c>
      <c r="T159" s="530" t="str">
        <f t="shared" si="70"/>
        <v>-</v>
      </c>
      <c r="U159" s="531"/>
    </row>
    <row r="160" spans="1:21" x14ac:dyDescent="0.25">
      <c r="A160" s="201" t="s">
        <v>147</v>
      </c>
      <c r="B160" s="310"/>
      <c r="C160" s="311"/>
      <c r="D160" s="311"/>
      <c r="E160" s="311"/>
      <c r="F160" s="312"/>
      <c r="G160" s="310"/>
      <c r="H160" s="312"/>
      <c r="I160" s="310"/>
      <c r="J160" s="312"/>
      <c r="K160" s="157"/>
      <c r="L160" s="157"/>
      <c r="M160" s="310"/>
      <c r="N160" s="312"/>
      <c r="O160" s="155"/>
      <c r="P160" s="156"/>
      <c r="R160" s="201" t="str">
        <f t="shared" si="68"/>
        <v>-</v>
      </c>
      <c r="S160" s="204" t="str">
        <f t="shared" si="69"/>
        <v>-</v>
      </c>
      <c r="T160" s="530" t="str">
        <f t="shared" si="70"/>
        <v>-</v>
      </c>
      <c r="U160" s="531"/>
    </row>
    <row r="161" spans="1:45" x14ac:dyDescent="0.25">
      <c r="A161" s="201" t="s">
        <v>148</v>
      </c>
      <c r="B161" s="310"/>
      <c r="C161" s="311"/>
      <c r="D161" s="311"/>
      <c r="E161" s="311"/>
      <c r="F161" s="312"/>
      <c r="G161" s="310"/>
      <c r="H161" s="312"/>
      <c r="I161" s="310"/>
      <c r="J161" s="312"/>
      <c r="K161" s="157"/>
      <c r="L161" s="157"/>
      <c r="M161" s="310"/>
      <c r="N161" s="312"/>
      <c r="O161" s="155"/>
      <c r="P161" s="156"/>
      <c r="R161" s="201" t="str">
        <f t="shared" si="68"/>
        <v>-</v>
      </c>
      <c r="S161" s="204" t="str">
        <f t="shared" si="69"/>
        <v>-</v>
      </c>
      <c r="T161" s="530" t="str">
        <f t="shared" si="70"/>
        <v>-</v>
      </c>
      <c r="U161" s="531"/>
    </row>
    <row r="162" spans="1:45" x14ac:dyDescent="0.25">
      <c r="A162" s="201" t="s">
        <v>149</v>
      </c>
      <c r="B162" s="310"/>
      <c r="C162" s="311"/>
      <c r="D162" s="311"/>
      <c r="E162" s="311"/>
      <c r="F162" s="312"/>
      <c r="G162" s="310"/>
      <c r="H162" s="312"/>
      <c r="I162" s="310"/>
      <c r="J162" s="312"/>
      <c r="K162" s="157"/>
      <c r="L162" s="157"/>
      <c r="M162" s="310"/>
      <c r="N162" s="312"/>
      <c r="O162" s="155"/>
      <c r="P162" s="156"/>
      <c r="R162" s="201" t="str">
        <f t="shared" si="68"/>
        <v>-</v>
      </c>
      <c r="S162" s="204" t="str">
        <f t="shared" si="69"/>
        <v>-</v>
      </c>
      <c r="T162" s="530" t="str">
        <f t="shared" si="70"/>
        <v>-</v>
      </c>
      <c r="U162" s="531"/>
    </row>
    <row r="163" spans="1:45" x14ac:dyDescent="0.25">
      <c r="A163" s="201" t="s">
        <v>150</v>
      </c>
      <c r="B163" s="310"/>
      <c r="C163" s="311"/>
      <c r="D163" s="311"/>
      <c r="E163" s="311"/>
      <c r="F163" s="312"/>
      <c r="G163" s="310"/>
      <c r="H163" s="312"/>
      <c r="I163" s="310"/>
      <c r="J163" s="312"/>
      <c r="K163" s="157"/>
      <c r="L163" s="157"/>
      <c r="M163" s="310"/>
      <c r="N163" s="312"/>
      <c r="O163" s="155"/>
      <c r="P163" s="156"/>
      <c r="R163" s="201" t="str">
        <f t="shared" si="68"/>
        <v>-</v>
      </c>
      <c r="S163" s="204" t="str">
        <f t="shared" si="69"/>
        <v>-</v>
      </c>
      <c r="T163" s="530" t="str">
        <f t="shared" si="70"/>
        <v>-</v>
      </c>
      <c r="U163" s="531"/>
    </row>
    <row r="164" spans="1:45" ht="15.75" thickBot="1" x14ac:dyDescent="0.3">
      <c r="A164" s="203" t="s">
        <v>151</v>
      </c>
      <c r="B164" s="320"/>
      <c r="C164" s="321"/>
      <c r="D164" s="321"/>
      <c r="E164" s="321"/>
      <c r="F164" s="322"/>
      <c r="G164" s="320"/>
      <c r="H164" s="322"/>
      <c r="I164" s="320"/>
      <c r="J164" s="322"/>
      <c r="K164" s="158"/>
      <c r="L164" s="158"/>
      <c r="M164" s="320"/>
      <c r="N164" s="322"/>
      <c r="O164" s="158"/>
      <c r="P164" s="159"/>
      <c r="R164" s="203" t="str">
        <f t="shared" si="68"/>
        <v>-</v>
      </c>
      <c r="S164" s="218" t="str">
        <f t="shared" si="69"/>
        <v>-</v>
      </c>
      <c r="T164" s="534" t="str">
        <f t="shared" si="70"/>
        <v>-</v>
      </c>
      <c r="U164" s="535"/>
    </row>
    <row r="165" spans="1:45" ht="16.5" thickTop="1" thickBot="1" x14ac:dyDescent="0.3"/>
    <row r="166" spans="1:45" ht="15.75" thickTop="1" x14ac:dyDescent="0.25">
      <c r="A166" s="514" t="s">
        <v>162</v>
      </c>
      <c r="B166" s="515"/>
      <c r="C166" s="515"/>
      <c r="D166" s="515"/>
      <c r="E166" s="515"/>
      <c r="F166" s="515"/>
      <c r="G166" s="515"/>
      <c r="H166" s="515"/>
      <c r="I166" s="515"/>
      <c r="J166" s="515"/>
      <c r="K166" s="515"/>
      <c r="L166" s="515"/>
      <c r="M166" s="515"/>
      <c r="N166" s="515"/>
      <c r="O166" s="515"/>
      <c r="P166" s="515"/>
      <c r="Q166" s="515"/>
      <c r="R166" s="515"/>
      <c r="S166" s="515"/>
      <c r="T166" s="515"/>
      <c r="U166" s="516"/>
      <c r="X166" s="514" t="s">
        <v>171</v>
      </c>
      <c r="Y166" s="515"/>
      <c r="Z166" s="515"/>
      <c r="AA166" s="515"/>
      <c r="AB166" s="515"/>
      <c r="AC166" s="515"/>
      <c r="AD166" s="515"/>
      <c r="AE166" s="515"/>
      <c r="AF166" s="515"/>
      <c r="AG166" s="515"/>
      <c r="AH166" s="515"/>
      <c r="AI166" s="515"/>
      <c r="AJ166" s="515"/>
      <c r="AK166" s="515"/>
      <c r="AL166" s="515"/>
      <c r="AM166" s="515"/>
      <c r="AN166" s="515"/>
      <c r="AO166" s="515"/>
      <c r="AP166" s="515"/>
      <c r="AQ166" s="515"/>
      <c r="AR166" s="515"/>
      <c r="AS166" s="517" t="s">
        <v>174</v>
      </c>
    </row>
    <row r="167" spans="1:45" ht="15.75" thickBot="1" x14ac:dyDescent="0.3">
      <c r="A167" s="200"/>
      <c r="B167" s="204" t="s">
        <v>132</v>
      </c>
      <c r="C167" s="204" t="s">
        <v>133</v>
      </c>
      <c r="D167" s="204" t="s">
        <v>134</v>
      </c>
      <c r="E167" s="204" t="s">
        <v>135</v>
      </c>
      <c r="F167" s="204" t="s">
        <v>136</v>
      </c>
      <c r="G167" s="204" t="s">
        <v>137</v>
      </c>
      <c r="H167" s="204" t="s">
        <v>138</v>
      </c>
      <c r="I167" s="204" t="s">
        <v>139</v>
      </c>
      <c r="J167" s="204" t="s">
        <v>140</v>
      </c>
      <c r="K167" s="204" t="s">
        <v>141</v>
      </c>
      <c r="L167" s="204" t="s">
        <v>142</v>
      </c>
      <c r="M167" s="204" t="s">
        <v>143</v>
      </c>
      <c r="N167" s="204" t="s">
        <v>144</v>
      </c>
      <c r="O167" s="204" t="s">
        <v>145</v>
      </c>
      <c r="P167" s="204" t="s">
        <v>146</v>
      </c>
      <c r="Q167" s="204" t="s">
        <v>147</v>
      </c>
      <c r="R167" s="204" t="s">
        <v>148</v>
      </c>
      <c r="S167" s="204" t="s">
        <v>149</v>
      </c>
      <c r="T167" s="204" t="s">
        <v>150</v>
      </c>
      <c r="U167" s="205" t="s">
        <v>151</v>
      </c>
      <c r="X167" s="206"/>
      <c r="Y167" s="240" t="s">
        <v>132</v>
      </c>
      <c r="Z167" s="240" t="s">
        <v>133</v>
      </c>
      <c r="AA167" s="240" t="s">
        <v>134</v>
      </c>
      <c r="AB167" s="240" t="s">
        <v>135</v>
      </c>
      <c r="AC167" s="240" t="s">
        <v>136</v>
      </c>
      <c r="AD167" s="240" t="s">
        <v>137</v>
      </c>
      <c r="AE167" s="240" t="s">
        <v>138</v>
      </c>
      <c r="AF167" s="240" t="s">
        <v>139</v>
      </c>
      <c r="AG167" s="240" t="s">
        <v>140</v>
      </c>
      <c r="AH167" s="240" t="s">
        <v>141</v>
      </c>
      <c r="AI167" s="240" t="s">
        <v>142</v>
      </c>
      <c r="AJ167" s="240" t="s">
        <v>143</v>
      </c>
      <c r="AK167" s="240" t="s">
        <v>144</v>
      </c>
      <c r="AL167" s="240" t="s">
        <v>145</v>
      </c>
      <c r="AM167" s="240" t="s">
        <v>146</v>
      </c>
      <c r="AN167" s="240" t="s">
        <v>147</v>
      </c>
      <c r="AO167" s="240" t="s">
        <v>148</v>
      </c>
      <c r="AP167" s="240" t="s">
        <v>149</v>
      </c>
      <c r="AQ167" s="240" t="s">
        <v>150</v>
      </c>
      <c r="AR167" s="241" t="s">
        <v>151</v>
      </c>
      <c r="AS167" s="518"/>
    </row>
    <row r="168" spans="1:45" x14ac:dyDescent="0.25">
      <c r="A168" s="207" t="s">
        <v>86</v>
      </c>
      <c r="B168" s="160" t="s">
        <v>170</v>
      </c>
      <c r="C168" s="160" t="s">
        <v>170</v>
      </c>
      <c r="D168" s="160" t="s">
        <v>170</v>
      </c>
      <c r="E168" s="160" t="s">
        <v>170</v>
      </c>
      <c r="F168" s="160" t="s">
        <v>170</v>
      </c>
      <c r="G168" s="160" t="s">
        <v>170</v>
      </c>
      <c r="H168" s="160" t="s">
        <v>170</v>
      </c>
      <c r="I168" s="160" t="s">
        <v>168</v>
      </c>
      <c r="J168" s="160" t="s">
        <v>170</v>
      </c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1"/>
      <c r="X168" s="209" t="s">
        <v>86</v>
      </c>
      <c r="Y168" s="210">
        <f t="shared" ref="Y168:Y191" si="71">IF(B168=$AZ$1,$R$145,IF(B168=$AZ$2,$S$145,IF(B168=$AZ$3,0,"-")))</f>
        <v>0</v>
      </c>
      <c r="Z168" s="210">
        <f t="shared" ref="Z168:Z191" si="72">IF(C168=$AZ$1,$R$146,IF(C168=$AZ$2,$S$146,IF(C168=$AZ$3,0,"-")))</f>
        <v>0</v>
      </c>
      <c r="AA168" s="210">
        <f t="shared" ref="AA168:AA191" si="73">IF(D168=$AZ$1,$R$147,IF(D168=$AZ$2,$S$147,IF(D168=$AZ$3,0,"-")))</f>
        <v>0</v>
      </c>
      <c r="AB168" s="210">
        <f t="shared" ref="AB168:AB191" si="74">IF(E168=$AZ$1,$R$148,IF(E168=$AZ$2,$S$148,IF(E168=$AZ$3,0,"-")))</f>
        <v>0</v>
      </c>
      <c r="AC168" s="210">
        <f t="shared" ref="AC168:AC191" si="75">IF(F168=$AZ$1,$R$149,IF(F168=$AZ$2,$S$149,IF(F168=$AZ$3,0,"-")))</f>
        <v>0</v>
      </c>
      <c r="AD168" s="210">
        <f t="shared" ref="AD168:AD191" si="76">IF(G168=$AZ$1,$R$150,IF(G168=$AZ$2,$S$150,IF(G168=$AZ$3,0,"-")))</f>
        <v>0</v>
      </c>
      <c r="AE168" s="210">
        <f t="shared" ref="AE168:AE191" si="77">IF(H168=$AZ$1,$R$151,IF(H168=$AZ$2,$S$151,IF(H168=$AZ$3,0,"-")))</f>
        <v>0</v>
      </c>
      <c r="AF168" s="210">
        <f t="shared" ref="AF168:AF191" si="78">IF(I168=$AZ$1,$R$152,IF(I168=$AZ$2,$S$152,IF(I168=$AZ$3,0,"-")))</f>
        <v>3201.6</v>
      </c>
      <c r="AG168" s="210">
        <f t="shared" ref="AG168:AG191" si="79">IF(J168=$AZ$1,$R$153,IF(J168=$AZ$2,$S$153,IF(J168=$AZ$3,0,"-")))</f>
        <v>0</v>
      </c>
      <c r="AH168" s="210" t="str">
        <f t="shared" ref="AH168:AH191" si="80">IF(K168=$AZ$1,$R$154,IF(K168=$AZ$2,$S$154,IF(K168=$AZ$3,0,"-")))</f>
        <v>-</v>
      </c>
      <c r="AI168" s="210" t="str">
        <f t="shared" ref="AI168:AI191" si="81">IF(L168=$AZ$1,$R$155,IF(L168=$AZ$2,$S$155,IF(L168=$AZ$3,0,"-")))</f>
        <v>-</v>
      </c>
      <c r="AJ168" s="210" t="str">
        <f t="shared" ref="AJ168:AJ191" si="82">IF(M168=$AZ$1,$R$156,IF(M168=$AZ$2,$S$156,IF(M168=$AZ$3,0,"-")))</f>
        <v>-</v>
      </c>
      <c r="AK168" s="210" t="str">
        <f t="shared" ref="AK168:AK191" si="83">IF(N168=$AZ$1,$R$157,IF(N168=$AZ$2,$S$157,IF(N168=$AZ$3,0,"-")))</f>
        <v>-</v>
      </c>
      <c r="AL168" s="210" t="str">
        <f t="shared" ref="AL168:AL191" si="84">IF(O168=$AZ$1,$R$158,IF(O168=$AZ$2,$S$158,IF(O168=$AZ$3,0,"-")))</f>
        <v>-</v>
      </c>
      <c r="AM168" s="210" t="str">
        <f t="shared" ref="AM168:AM191" si="85">IF(P168=$AZ$1,$R$159,IF(P168=$AZ$2,$S$159,IF(P168=$AZ$3,0,"-")))</f>
        <v>-</v>
      </c>
      <c r="AN168" s="210" t="str">
        <f t="shared" ref="AN168:AN191" si="86">IF(Q168=$AZ$1,$R$160,IF(Q168=$AZ$2,$S$160,IF(Q168=$AZ$3,0,"-")))</f>
        <v>-</v>
      </c>
      <c r="AO168" s="210" t="str">
        <f t="shared" ref="AO168:AO191" si="87">IF(R168=$AZ$1,$R$161,IF(R168=$AZ$2,$S$161,IF(R168=$AZ$3,0,"-")))</f>
        <v>-</v>
      </c>
      <c r="AP168" s="210" t="str">
        <f t="shared" ref="AP168:AP191" si="88">IF(S168=$AZ$1,$R$162,IF(S168=$AZ$2,$S$162,IF(S168=$AZ$3,0,"-")))</f>
        <v>-</v>
      </c>
      <c r="AQ168" s="210" t="str">
        <f t="shared" ref="AQ168:AQ191" si="89">IF(T168=$AZ$1,$R$163,IF(T168=$AZ$2,$S$163,IF(T168=$AZ$3,0,"-")))</f>
        <v>-</v>
      </c>
      <c r="AR168" s="211" t="str">
        <f t="shared" ref="AR168:AR191" si="90">IF(U168=$AZ$1,$R$164,IF(U168=$AZ$2,$S$164,IF(U168=$AZ$3,0,"-")))</f>
        <v>-</v>
      </c>
      <c r="AS168" s="212">
        <f>SUM(Y168:AR168)</f>
        <v>3201.6</v>
      </c>
    </row>
    <row r="169" spans="1:45" x14ac:dyDescent="0.25">
      <c r="A169" s="207" t="s">
        <v>87</v>
      </c>
      <c r="B169" s="160" t="s">
        <v>170</v>
      </c>
      <c r="C169" s="160" t="s">
        <v>170</v>
      </c>
      <c r="D169" s="160" t="s">
        <v>170</v>
      </c>
      <c r="E169" s="160" t="s">
        <v>170</v>
      </c>
      <c r="F169" s="160" t="s">
        <v>170</v>
      </c>
      <c r="G169" s="160" t="s">
        <v>170</v>
      </c>
      <c r="H169" s="160" t="s">
        <v>170</v>
      </c>
      <c r="I169" s="160" t="s">
        <v>168</v>
      </c>
      <c r="J169" s="160" t="s">
        <v>170</v>
      </c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1"/>
      <c r="X169" s="207" t="s">
        <v>87</v>
      </c>
      <c r="Y169" s="204">
        <f t="shared" si="71"/>
        <v>0</v>
      </c>
      <c r="Z169" s="204">
        <f t="shared" si="72"/>
        <v>0</v>
      </c>
      <c r="AA169" s="204">
        <f t="shared" si="73"/>
        <v>0</v>
      </c>
      <c r="AB169" s="204">
        <f t="shared" si="74"/>
        <v>0</v>
      </c>
      <c r="AC169" s="204">
        <f t="shared" si="75"/>
        <v>0</v>
      </c>
      <c r="AD169" s="204">
        <f t="shared" si="76"/>
        <v>0</v>
      </c>
      <c r="AE169" s="204">
        <f t="shared" si="77"/>
        <v>0</v>
      </c>
      <c r="AF169" s="204">
        <f t="shared" si="78"/>
        <v>3201.6</v>
      </c>
      <c r="AG169" s="204">
        <f t="shared" si="79"/>
        <v>0</v>
      </c>
      <c r="AH169" s="204" t="str">
        <f t="shared" si="80"/>
        <v>-</v>
      </c>
      <c r="AI169" s="204" t="str">
        <f t="shared" si="81"/>
        <v>-</v>
      </c>
      <c r="AJ169" s="204" t="str">
        <f t="shared" si="82"/>
        <v>-</v>
      </c>
      <c r="AK169" s="204" t="str">
        <f t="shared" si="83"/>
        <v>-</v>
      </c>
      <c r="AL169" s="204" t="str">
        <f t="shared" si="84"/>
        <v>-</v>
      </c>
      <c r="AM169" s="204" t="str">
        <f t="shared" si="85"/>
        <v>-</v>
      </c>
      <c r="AN169" s="204" t="str">
        <f t="shared" si="86"/>
        <v>-</v>
      </c>
      <c r="AO169" s="204" t="str">
        <f t="shared" si="87"/>
        <v>-</v>
      </c>
      <c r="AP169" s="204" t="str">
        <f t="shared" si="88"/>
        <v>-</v>
      </c>
      <c r="AQ169" s="204" t="str">
        <f t="shared" si="89"/>
        <v>-</v>
      </c>
      <c r="AR169" s="213" t="str">
        <f t="shared" si="90"/>
        <v>-</v>
      </c>
      <c r="AS169" s="214">
        <f t="shared" ref="AS169:AS191" si="91">SUM(Y169:AR169)</f>
        <v>3201.6</v>
      </c>
    </row>
    <row r="170" spans="1:45" x14ac:dyDescent="0.25">
      <c r="A170" s="207" t="s">
        <v>88</v>
      </c>
      <c r="B170" s="160" t="s">
        <v>170</v>
      </c>
      <c r="C170" s="160" t="s">
        <v>170</v>
      </c>
      <c r="D170" s="160" t="s">
        <v>170</v>
      </c>
      <c r="E170" s="160" t="s">
        <v>170</v>
      </c>
      <c r="F170" s="160" t="s">
        <v>170</v>
      </c>
      <c r="G170" s="160" t="s">
        <v>170</v>
      </c>
      <c r="H170" s="160" t="s">
        <v>170</v>
      </c>
      <c r="I170" s="160" t="s">
        <v>168</v>
      </c>
      <c r="J170" s="160" t="s">
        <v>170</v>
      </c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1"/>
      <c r="X170" s="207" t="s">
        <v>88</v>
      </c>
      <c r="Y170" s="208">
        <f t="shared" si="71"/>
        <v>0</v>
      </c>
      <c r="Z170" s="208">
        <f t="shared" si="72"/>
        <v>0</v>
      </c>
      <c r="AA170" s="208">
        <f t="shared" si="73"/>
        <v>0</v>
      </c>
      <c r="AB170" s="208">
        <f t="shared" si="74"/>
        <v>0</v>
      </c>
      <c r="AC170" s="208">
        <f t="shared" si="75"/>
        <v>0</v>
      </c>
      <c r="AD170" s="208">
        <f t="shared" si="76"/>
        <v>0</v>
      </c>
      <c r="AE170" s="208">
        <f t="shared" si="77"/>
        <v>0</v>
      </c>
      <c r="AF170" s="208">
        <f t="shared" si="78"/>
        <v>3201.6</v>
      </c>
      <c r="AG170" s="208">
        <f t="shared" si="79"/>
        <v>0</v>
      </c>
      <c r="AH170" s="208" t="str">
        <f t="shared" si="80"/>
        <v>-</v>
      </c>
      <c r="AI170" s="208" t="str">
        <f t="shared" si="81"/>
        <v>-</v>
      </c>
      <c r="AJ170" s="208" t="str">
        <f t="shared" si="82"/>
        <v>-</v>
      </c>
      <c r="AK170" s="208" t="str">
        <f t="shared" si="83"/>
        <v>-</v>
      </c>
      <c r="AL170" s="208" t="str">
        <f t="shared" si="84"/>
        <v>-</v>
      </c>
      <c r="AM170" s="208" t="str">
        <f t="shared" si="85"/>
        <v>-</v>
      </c>
      <c r="AN170" s="208" t="str">
        <f t="shared" si="86"/>
        <v>-</v>
      </c>
      <c r="AO170" s="208" t="str">
        <f t="shared" si="87"/>
        <v>-</v>
      </c>
      <c r="AP170" s="208" t="str">
        <f t="shared" si="88"/>
        <v>-</v>
      </c>
      <c r="AQ170" s="208" t="str">
        <f t="shared" si="89"/>
        <v>-</v>
      </c>
      <c r="AR170" s="215" t="str">
        <f t="shared" si="90"/>
        <v>-</v>
      </c>
      <c r="AS170" s="214">
        <f t="shared" si="91"/>
        <v>3201.6</v>
      </c>
    </row>
    <row r="171" spans="1:45" x14ac:dyDescent="0.25">
      <c r="A171" s="207" t="s">
        <v>89</v>
      </c>
      <c r="B171" s="160" t="s">
        <v>170</v>
      </c>
      <c r="C171" s="160" t="s">
        <v>170</v>
      </c>
      <c r="D171" s="160" t="s">
        <v>170</v>
      </c>
      <c r="E171" s="160" t="s">
        <v>170</v>
      </c>
      <c r="F171" s="160" t="s">
        <v>170</v>
      </c>
      <c r="G171" s="160" t="s">
        <v>170</v>
      </c>
      <c r="H171" s="160" t="s">
        <v>170</v>
      </c>
      <c r="I171" s="160" t="s">
        <v>168</v>
      </c>
      <c r="J171" s="160" t="s">
        <v>170</v>
      </c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1"/>
      <c r="X171" s="207" t="s">
        <v>89</v>
      </c>
      <c r="Y171" s="208">
        <f t="shared" si="71"/>
        <v>0</v>
      </c>
      <c r="Z171" s="208">
        <f t="shared" si="72"/>
        <v>0</v>
      </c>
      <c r="AA171" s="208">
        <f t="shared" si="73"/>
        <v>0</v>
      </c>
      <c r="AB171" s="208">
        <f t="shared" si="74"/>
        <v>0</v>
      </c>
      <c r="AC171" s="208">
        <f t="shared" si="75"/>
        <v>0</v>
      </c>
      <c r="AD171" s="208">
        <f t="shared" si="76"/>
        <v>0</v>
      </c>
      <c r="AE171" s="208">
        <f t="shared" si="77"/>
        <v>0</v>
      </c>
      <c r="AF171" s="208">
        <f t="shared" si="78"/>
        <v>3201.6</v>
      </c>
      <c r="AG171" s="208">
        <f t="shared" si="79"/>
        <v>0</v>
      </c>
      <c r="AH171" s="208" t="str">
        <f t="shared" si="80"/>
        <v>-</v>
      </c>
      <c r="AI171" s="208" t="str">
        <f t="shared" si="81"/>
        <v>-</v>
      </c>
      <c r="AJ171" s="208" t="str">
        <f t="shared" si="82"/>
        <v>-</v>
      </c>
      <c r="AK171" s="208" t="str">
        <f t="shared" si="83"/>
        <v>-</v>
      </c>
      <c r="AL171" s="208" t="str">
        <f t="shared" si="84"/>
        <v>-</v>
      </c>
      <c r="AM171" s="208" t="str">
        <f t="shared" si="85"/>
        <v>-</v>
      </c>
      <c r="AN171" s="208" t="str">
        <f t="shared" si="86"/>
        <v>-</v>
      </c>
      <c r="AO171" s="208" t="str">
        <f t="shared" si="87"/>
        <v>-</v>
      </c>
      <c r="AP171" s="208" t="str">
        <f t="shared" si="88"/>
        <v>-</v>
      </c>
      <c r="AQ171" s="208" t="str">
        <f t="shared" si="89"/>
        <v>-</v>
      </c>
      <c r="AR171" s="215" t="str">
        <f t="shared" si="90"/>
        <v>-</v>
      </c>
      <c r="AS171" s="214">
        <f t="shared" si="91"/>
        <v>3201.6</v>
      </c>
    </row>
    <row r="172" spans="1:45" x14ac:dyDescent="0.25">
      <c r="A172" s="207" t="s">
        <v>90</v>
      </c>
      <c r="B172" s="160" t="s">
        <v>170</v>
      </c>
      <c r="C172" s="160" t="s">
        <v>170</v>
      </c>
      <c r="D172" s="160" t="s">
        <v>170</v>
      </c>
      <c r="E172" s="160" t="s">
        <v>170</v>
      </c>
      <c r="F172" s="160" t="s">
        <v>170</v>
      </c>
      <c r="G172" s="160" t="s">
        <v>170</v>
      </c>
      <c r="H172" s="160" t="s">
        <v>170</v>
      </c>
      <c r="I172" s="160" t="s">
        <v>168</v>
      </c>
      <c r="J172" s="160" t="s">
        <v>170</v>
      </c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1"/>
      <c r="X172" s="207" t="s">
        <v>90</v>
      </c>
      <c r="Y172" s="208">
        <f t="shared" si="71"/>
        <v>0</v>
      </c>
      <c r="Z172" s="208">
        <f t="shared" si="72"/>
        <v>0</v>
      </c>
      <c r="AA172" s="208">
        <f t="shared" si="73"/>
        <v>0</v>
      </c>
      <c r="AB172" s="208">
        <f t="shared" si="74"/>
        <v>0</v>
      </c>
      <c r="AC172" s="208">
        <f t="shared" si="75"/>
        <v>0</v>
      </c>
      <c r="AD172" s="208">
        <f t="shared" si="76"/>
        <v>0</v>
      </c>
      <c r="AE172" s="208">
        <f t="shared" si="77"/>
        <v>0</v>
      </c>
      <c r="AF172" s="208">
        <f t="shared" si="78"/>
        <v>3201.6</v>
      </c>
      <c r="AG172" s="208">
        <f t="shared" si="79"/>
        <v>0</v>
      </c>
      <c r="AH172" s="208" t="str">
        <f t="shared" si="80"/>
        <v>-</v>
      </c>
      <c r="AI172" s="208" t="str">
        <f t="shared" si="81"/>
        <v>-</v>
      </c>
      <c r="AJ172" s="208" t="str">
        <f t="shared" si="82"/>
        <v>-</v>
      </c>
      <c r="AK172" s="208" t="str">
        <f t="shared" si="83"/>
        <v>-</v>
      </c>
      <c r="AL172" s="208" t="str">
        <f t="shared" si="84"/>
        <v>-</v>
      </c>
      <c r="AM172" s="208" t="str">
        <f t="shared" si="85"/>
        <v>-</v>
      </c>
      <c r="AN172" s="208" t="str">
        <f t="shared" si="86"/>
        <v>-</v>
      </c>
      <c r="AO172" s="208" t="str">
        <f t="shared" si="87"/>
        <v>-</v>
      </c>
      <c r="AP172" s="208" t="str">
        <f t="shared" si="88"/>
        <v>-</v>
      </c>
      <c r="AQ172" s="208" t="str">
        <f t="shared" si="89"/>
        <v>-</v>
      </c>
      <c r="AR172" s="215" t="str">
        <f t="shared" si="90"/>
        <v>-</v>
      </c>
      <c r="AS172" s="214">
        <f t="shared" si="91"/>
        <v>3201.6</v>
      </c>
    </row>
    <row r="173" spans="1:45" x14ac:dyDescent="0.25">
      <c r="A173" s="207" t="s">
        <v>91</v>
      </c>
      <c r="B173" s="160" t="s">
        <v>170</v>
      </c>
      <c r="C173" s="160" t="s">
        <v>170</v>
      </c>
      <c r="D173" s="160" t="s">
        <v>170</v>
      </c>
      <c r="E173" s="160" t="s">
        <v>170</v>
      </c>
      <c r="F173" s="160" t="s">
        <v>170</v>
      </c>
      <c r="G173" s="160" t="s">
        <v>170</v>
      </c>
      <c r="H173" s="160" t="s">
        <v>170</v>
      </c>
      <c r="I173" s="160" t="s">
        <v>168</v>
      </c>
      <c r="J173" s="160" t="s">
        <v>170</v>
      </c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1"/>
      <c r="X173" s="207" t="s">
        <v>91</v>
      </c>
      <c r="Y173" s="208">
        <f t="shared" si="71"/>
        <v>0</v>
      </c>
      <c r="Z173" s="208">
        <f t="shared" si="72"/>
        <v>0</v>
      </c>
      <c r="AA173" s="208">
        <f t="shared" si="73"/>
        <v>0</v>
      </c>
      <c r="AB173" s="208">
        <f t="shared" si="74"/>
        <v>0</v>
      </c>
      <c r="AC173" s="208">
        <f t="shared" si="75"/>
        <v>0</v>
      </c>
      <c r="AD173" s="208">
        <f t="shared" si="76"/>
        <v>0</v>
      </c>
      <c r="AE173" s="208">
        <f t="shared" si="77"/>
        <v>0</v>
      </c>
      <c r="AF173" s="208">
        <f t="shared" si="78"/>
        <v>3201.6</v>
      </c>
      <c r="AG173" s="208">
        <f t="shared" si="79"/>
        <v>0</v>
      </c>
      <c r="AH173" s="208" t="str">
        <f t="shared" si="80"/>
        <v>-</v>
      </c>
      <c r="AI173" s="208" t="str">
        <f t="shared" si="81"/>
        <v>-</v>
      </c>
      <c r="AJ173" s="208" t="str">
        <f t="shared" si="82"/>
        <v>-</v>
      </c>
      <c r="AK173" s="208" t="str">
        <f t="shared" si="83"/>
        <v>-</v>
      </c>
      <c r="AL173" s="208" t="str">
        <f t="shared" si="84"/>
        <v>-</v>
      </c>
      <c r="AM173" s="208" t="str">
        <f t="shared" si="85"/>
        <v>-</v>
      </c>
      <c r="AN173" s="208" t="str">
        <f t="shared" si="86"/>
        <v>-</v>
      </c>
      <c r="AO173" s="208" t="str">
        <f t="shared" si="87"/>
        <v>-</v>
      </c>
      <c r="AP173" s="208" t="str">
        <f t="shared" si="88"/>
        <v>-</v>
      </c>
      <c r="AQ173" s="208" t="str">
        <f t="shared" si="89"/>
        <v>-</v>
      </c>
      <c r="AR173" s="215" t="str">
        <f t="shared" si="90"/>
        <v>-</v>
      </c>
      <c r="AS173" s="214">
        <f t="shared" si="91"/>
        <v>3201.6</v>
      </c>
    </row>
    <row r="174" spans="1:45" x14ac:dyDescent="0.25">
      <c r="A174" s="207" t="s">
        <v>92</v>
      </c>
      <c r="B174" s="160" t="s">
        <v>170</v>
      </c>
      <c r="C174" s="160" t="s">
        <v>170</v>
      </c>
      <c r="D174" s="160" t="s">
        <v>170</v>
      </c>
      <c r="E174" s="160" t="s">
        <v>170</v>
      </c>
      <c r="F174" s="160" t="s">
        <v>170</v>
      </c>
      <c r="G174" s="160" t="s">
        <v>170</v>
      </c>
      <c r="H174" s="160" t="s">
        <v>170</v>
      </c>
      <c r="I174" s="160" t="s">
        <v>168</v>
      </c>
      <c r="J174" s="160" t="s">
        <v>170</v>
      </c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1"/>
      <c r="X174" s="207" t="s">
        <v>92</v>
      </c>
      <c r="Y174" s="208">
        <f t="shared" si="71"/>
        <v>0</v>
      </c>
      <c r="Z174" s="208">
        <f t="shared" si="72"/>
        <v>0</v>
      </c>
      <c r="AA174" s="208">
        <f t="shared" si="73"/>
        <v>0</v>
      </c>
      <c r="AB174" s="208">
        <f t="shared" si="74"/>
        <v>0</v>
      </c>
      <c r="AC174" s="208">
        <f t="shared" si="75"/>
        <v>0</v>
      </c>
      <c r="AD174" s="208">
        <f t="shared" si="76"/>
        <v>0</v>
      </c>
      <c r="AE174" s="208">
        <f t="shared" si="77"/>
        <v>0</v>
      </c>
      <c r="AF174" s="208">
        <f t="shared" si="78"/>
        <v>3201.6</v>
      </c>
      <c r="AG174" s="208">
        <f t="shared" si="79"/>
        <v>0</v>
      </c>
      <c r="AH174" s="208" t="str">
        <f t="shared" si="80"/>
        <v>-</v>
      </c>
      <c r="AI174" s="208" t="str">
        <f t="shared" si="81"/>
        <v>-</v>
      </c>
      <c r="AJ174" s="208" t="str">
        <f t="shared" si="82"/>
        <v>-</v>
      </c>
      <c r="AK174" s="208" t="str">
        <f t="shared" si="83"/>
        <v>-</v>
      </c>
      <c r="AL174" s="208" t="str">
        <f t="shared" si="84"/>
        <v>-</v>
      </c>
      <c r="AM174" s="208" t="str">
        <f t="shared" si="85"/>
        <v>-</v>
      </c>
      <c r="AN174" s="208" t="str">
        <f t="shared" si="86"/>
        <v>-</v>
      </c>
      <c r="AO174" s="208" t="str">
        <f t="shared" si="87"/>
        <v>-</v>
      </c>
      <c r="AP174" s="208" t="str">
        <f t="shared" si="88"/>
        <v>-</v>
      </c>
      <c r="AQ174" s="208" t="str">
        <f t="shared" si="89"/>
        <v>-</v>
      </c>
      <c r="AR174" s="215" t="str">
        <f t="shared" si="90"/>
        <v>-</v>
      </c>
      <c r="AS174" s="214">
        <f t="shared" si="91"/>
        <v>3201.6</v>
      </c>
    </row>
    <row r="175" spans="1:45" x14ac:dyDescent="0.25">
      <c r="A175" s="207" t="s">
        <v>93</v>
      </c>
      <c r="B175" s="160" t="s">
        <v>170</v>
      </c>
      <c r="C175" s="160" t="s">
        <v>170</v>
      </c>
      <c r="D175" s="160" t="s">
        <v>170</v>
      </c>
      <c r="E175" s="160" t="s">
        <v>170</v>
      </c>
      <c r="F175" s="160" t="s">
        <v>170</v>
      </c>
      <c r="G175" s="160" t="s">
        <v>170</v>
      </c>
      <c r="H175" s="160" t="s">
        <v>170</v>
      </c>
      <c r="I175" s="160" t="s">
        <v>168</v>
      </c>
      <c r="J175" s="160" t="s">
        <v>170</v>
      </c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1"/>
      <c r="X175" s="207" t="s">
        <v>93</v>
      </c>
      <c r="Y175" s="208">
        <f t="shared" si="71"/>
        <v>0</v>
      </c>
      <c r="Z175" s="208">
        <f t="shared" si="72"/>
        <v>0</v>
      </c>
      <c r="AA175" s="208">
        <f t="shared" si="73"/>
        <v>0</v>
      </c>
      <c r="AB175" s="208">
        <f t="shared" si="74"/>
        <v>0</v>
      </c>
      <c r="AC175" s="208">
        <f t="shared" si="75"/>
        <v>0</v>
      </c>
      <c r="AD175" s="208">
        <f t="shared" si="76"/>
        <v>0</v>
      </c>
      <c r="AE175" s="208">
        <f t="shared" si="77"/>
        <v>0</v>
      </c>
      <c r="AF175" s="208">
        <f t="shared" si="78"/>
        <v>3201.6</v>
      </c>
      <c r="AG175" s="208">
        <f t="shared" si="79"/>
        <v>0</v>
      </c>
      <c r="AH175" s="208" t="str">
        <f t="shared" si="80"/>
        <v>-</v>
      </c>
      <c r="AI175" s="208" t="str">
        <f t="shared" si="81"/>
        <v>-</v>
      </c>
      <c r="AJ175" s="208" t="str">
        <f t="shared" si="82"/>
        <v>-</v>
      </c>
      <c r="AK175" s="208" t="str">
        <f t="shared" si="83"/>
        <v>-</v>
      </c>
      <c r="AL175" s="208" t="str">
        <f t="shared" si="84"/>
        <v>-</v>
      </c>
      <c r="AM175" s="208" t="str">
        <f t="shared" si="85"/>
        <v>-</v>
      </c>
      <c r="AN175" s="208" t="str">
        <f t="shared" si="86"/>
        <v>-</v>
      </c>
      <c r="AO175" s="208" t="str">
        <f t="shared" si="87"/>
        <v>-</v>
      </c>
      <c r="AP175" s="208" t="str">
        <f t="shared" si="88"/>
        <v>-</v>
      </c>
      <c r="AQ175" s="208" t="str">
        <f t="shared" si="89"/>
        <v>-</v>
      </c>
      <c r="AR175" s="215" t="str">
        <f t="shared" si="90"/>
        <v>-</v>
      </c>
      <c r="AS175" s="214">
        <f t="shared" si="91"/>
        <v>3201.6</v>
      </c>
    </row>
    <row r="176" spans="1:45" x14ac:dyDescent="0.25">
      <c r="A176" s="207" t="s">
        <v>94</v>
      </c>
      <c r="B176" s="160" t="s">
        <v>170</v>
      </c>
      <c r="C176" s="160" t="s">
        <v>168</v>
      </c>
      <c r="D176" s="160" t="s">
        <v>170</v>
      </c>
      <c r="E176" s="160" t="s">
        <v>170</v>
      </c>
      <c r="F176" s="160" t="s">
        <v>170</v>
      </c>
      <c r="G176" s="160" t="s">
        <v>170</v>
      </c>
      <c r="H176" s="160" t="s">
        <v>170</v>
      </c>
      <c r="I176" s="160" t="s">
        <v>168</v>
      </c>
      <c r="J176" s="160" t="s">
        <v>170</v>
      </c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1"/>
      <c r="X176" s="207" t="s">
        <v>94</v>
      </c>
      <c r="Y176" s="208">
        <f t="shared" si="71"/>
        <v>0</v>
      </c>
      <c r="Z176" s="208">
        <f t="shared" si="72"/>
        <v>4000</v>
      </c>
      <c r="AA176" s="208">
        <f t="shared" si="73"/>
        <v>0</v>
      </c>
      <c r="AB176" s="208">
        <f t="shared" si="74"/>
        <v>0</v>
      </c>
      <c r="AC176" s="208">
        <f t="shared" si="75"/>
        <v>0</v>
      </c>
      <c r="AD176" s="208">
        <f t="shared" si="76"/>
        <v>0</v>
      </c>
      <c r="AE176" s="208">
        <f t="shared" si="77"/>
        <v>0</v>
      </c>
      <c r="AF176" s="208">
        <f t="shared" si="78"/>
        <v>3201.6</v>
      </c>
      <c r="AG176" s="208">
        <f t="shared" si="79"/>
        <v>0</v>
      </c>
      <c r="AH176" s="208" t="str">
        <f t="shared" si="80"/>
        <v>-</v>
      </c>
      <c r="AI176" s="208" t="str">
        <f t="shared" si="81"/>
        <v>-</v>
      </c>
      <c r="AJ176" s="208" t="str">
        <f t="shared" si="82"/>
        <v>-</v>
      </c>
      <c r="AK176" s="208" t="str">
        <f t="shared" si="83"/>
        <v>-</v>
      </c>
      <c r="AL176" s="208" t="str">
        <f t="shared" si="84"/>
        <v>-</v>
      </c>
      <c r="AM176" s="208" t="str">
        <f t="shared" si="85"/>
        <v>-</v>
      </c>
      <c r="AN176" s="208" t="str">
        <f t="shared" si="86"/>
        <v>-</v>
      </c>
      <c r="AO176" s="208" t="str">
        <f t="shared" si="87"/>
        <v>-</v>
      </c>
      <c r="AP176" s="208" t="str">
        <f t="shared" si="88"/>
        <v>-</v>
      </c>
      <c r="AQ176" s="208" t="str">
        <f t="shared" si="89"/>
        <v>-</v>
      </c>
      <c r="AR176" s="215" t="str">
        <f t="shared" si="90"/>
        <v>-</v>
      </c>
      <c r="AS176" s="214">
        <f t="shared" si="91"/>
        <v>7201.6</v>
      </c>
    </row>
    <row r="177" spans="1:45" x14ac:dyDescent="0.25">
      <c r="A177" s="207" t="s">
        <v>95</v>
      </c>
      <c r="B177" s="160" t="s">
        <v>168</v>
      </c>
      <c r="C177" s="160" t="s">
        <v>168</v>
      </c>
      <c r="D177" s="160" t="s">
        <v>170</v>
      </c>
      <c r="E177" s="160" t="s">
        <v>170</v>
      </c>
      <c r="F177" s="160" t="s">
        <v>170</v>
      </c>
      <c r="G177" s="160" t="s">
        <v>170</v>
      </c>
      <c r="H177" s="160" t="s">
        <v>170</v>
      </c>
      <c r="I177" s="160" t="s">
        <v>168</v>
      </c>
      <c r="J177" s="160" t="s">
        <v>170</v>
      </c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1"/>
      <c r="X177" s="207" t="s">
        <v>95</v>
      </c>
      <c r="Y177" s="208">
        <f t="shared" si="71"/>
        <v>5500</v>
      </c>
      <c r="Z177" s="208">
        <f t="shared" si="72"/>
        <v>4000</v>
      </c>
      <c r="AA177" s="208">
        <f t="shared" si="73"/>
        <v>0</v>
      </c>
      <c r="AB177" s="208">
        <f t="shared" si="74"/>
        <v>0</v>
      </c>
      <c r="AC177" s="208">
        <f t="shared" si="75"/>
        <v>0</v>
      </c>
      <c r="AD177" s="208">
        <f t="shared" si="76"/>
        <v>0</v>
      </c>
      <c r="AE177" s="208">
        <f t="shared" si="77"/>
        <v>0</v>
      </c>
      <c r="AF177" s="208">
        <f t="shared" si="78"/>
        <v>3201.6</v>
      </c>
      <c r="AG177" s="208">
        <f t="shared" si="79"/>
        <v>0</v>
      </c>
      <c r="AH177" s="208" t="str">
        <f t="shared" si="80"/>
        <v>-</v>
      </c>
      <c r="AI177" s="208" t="str">
        <f t="shared" si="81"/>
        <v>-</v>
      </c>
      <c r="AJ177" s="208" t="str">
        <f t="shared" si="82"/>
        <v>-</v>
      </c>
      <c r="AK177" s="208" t="str">
        <f t="shared" si="83"/>
        <v>-</v>
      </c>
      <c r="AL177" s="208" t="str">
        <f t="shared" si="84"/>
        <v>-</v>
      </c>
      <c r="AM177" s="208" t="str">
        <f t="shared" si="85"/>
        <v>-</v>
      </c>
      <c r="AN177" s="208" t="str">
        <f t="shared" si="86"/>
        <v>-</v>
      </c>
      <c r="AO177" s="208" t="str">
        <f t="shared" si="87"/>
        <v>-</v>
      </c>
      <c r="AP177" s="208" t="str">
        <f t="shared" si="88"/>
        <v>-</v>
      </c>
      <c r="AQ177" s="208" t="str">
        <f t="shared" si="89"/>
        <v>-</v>
      </c>
      <c r="AR177" s="215" t="str">
        <f t="shared" si="90"/>
        <v>-</v>
      </c>
      <c r="AS177" s="214">
        <f t="shared" si="91"/>
        <v>12701.6</v>
      </c>
    </row>
    <row r="178" spans="1:45" x14ac:dyDescent="0.25">
      <c r="A178" s="207" t="s">
        <v>96</v>
      </c>
      <c r="B178" s="160" t="s">
        <v>168</v>
      </c>
      <c r="C178" s="160" t="s">
        <v>168</v>
      </c>
      <c r="D178" s="160" t="s">
        <v>168</v>
      </c>
      <c r="E178" s="160" t="s">
        <v>168</v>
      </c>
      <c r="F178" s="160" t="s">
        <v>168</v>
      </c>
      <c r="G178" s="160" t="s">
        <v>170</v>
      </c>
      <c r="H178" s="160" t="s">
        <v>168</v>
      </c>
      <c r="I178" s="160" t="s">
        <v>168</v>
      </c>
      <c r="J178" s="160" t="s">
        <v>170</v>
      </c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1"/>
      <c r="X178" s="207" t="s">
        <v>96</v>
      </c>
      <c r="Y178" s="208">
        <f t="shared" si="71"/>
        <v>5500</v>
      </c>
      <c r="Z178" s="208">
        <f t="shared" si="72"/>
        <v>4000</v>
      </c>
      <c r="AA178" s="208">
        <f t="shared" si="73"/>
        <v>46004</v>
      </c>
      <c r="AB178" s="208">
        <f t="shared" si="74"/>
        <v>18000</v>
      </c>
      <c r="AC178" s="208">
        <f t="shared" si="75"/>
        <v>9340</v>
      </c>
      <c r="AD178" s="208">
        <f t="shared" si="76"/>
        <v>0</v>
      </c>
      <c r="AE178" s="208">
        <f t="shared" si="77"/>
        <v>8650</v>
      </c>
      <c r="AF178" s="208">
        <f t="shared" si="78"/>
        <v>3201.6</v>
      </c>
      <c r="AG178" s="208">
        <f t="shared" si="79"/>
        <v>0</v>
      </c>
      <c r="AH178" s="208" t="str">
        <f t="shared" si="80"/>
        <v>-</v>
      </c>
      <c r="AI178" s="208" t="str">
        <f t="shared" si="81"/>
        <v>-</v>
      </c>
      <c r="AJ178" s="208" t="str">
        <f t="shared" si="82"/>
        <v>-</v>
      </c>
      <c r="AK178" s="208" t="str">
        <f t="shared" si="83"/>
        <v>-</v>
      </c>
      <c r="AL178" s="208" t="str">
        <f t="shared" si="84"/>
        <v>-</v>
      </c>
      <c r="AM178" s="208" t="str">
        <f t="shared" si="85"/>
        <v>-</v>
      </c>
      <c r="AN178" s="208" t="str">
        <f t="shared" si="86"/>
        <v>-</v>
      </c>
      <c r="AO178" s="208" t="str">
        <f t="shared" si="87"/>
        <v>-</v>
      </c>
      <c r="AP178" s="208" t="str">
        <f t="shared" si="88"/>
        <v>-</v>
      </c>
      <c r="AQ178" s="208" t="str">
        <f t="shared" si="89"/>
        <v>-</v>
      </c>
      <c r="AR178" s="215" t="str">
        <f t="shared" si="90"/>
        <v>-</v>
      </c>
      <c r="AS178" s="214">
        <f t="shared" si="91"/>
        <v>94695.6</v>
      </c>
    </row>
    <row r="179" spans="1:45" x14ac:dyDescent="0.25">
      <c r="A179" s="207" t="s">
        <v>97</v>
      </c>
      <c r="B179" s="160" t="s">
        <v>168</v>
      </c>
      <c r="C179" s="160" t="s">
        <v>168</v>
      </c>
      <c r="D179" s="160" t="s">
        <v>168</v>
      </c>
      <c r="E179" s="160" t="s">
        <v>168</v>
      </c>
      <c r="F179" s="160" t="s">
        <v>168</v>
      </c>
      <c r="G179" s="160" t="s">
        <v>168</v>
      </c>
      <c r="H179" s="160" t="s">
        <v>168</v>
      </c>
      <c r="I179" s="160" t="s">
        <v>168</v>
      </c>
      <c r="J179" s="160" t="s">
        <v>170</v>
      </c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1"/>
      <c r="X179" s="207" t="s">
        <v>97</v>
      </c>
      <c r="Y179" s="208">
        <f t="shared" si="71"/>
        <v>5500</v>
      </c>
      <c r="Z179" s="208">
        <f t="shared" si="72"/>
        <v>4000</v>
      </c>
      <c r="AA179" s="208">
        <f t="shared" si="73"/>
        <v>46004</v>
      </c>
      <c r="AB179" s="208">
        <f t="shared" si="74"/>
        <v>18000</v>
      </c>
      <c r="AC179" s="208">
        <f t="shared" si="75"/>
        <v>9340</v>
      </c>
      <c r="AD179" s="208">
        <f t="shared" si="76"/>
        <v>4000</v>
      </c>
      <c r="AE179" s="208">
        <f t="shared" si="77"/>
        <v>8650</v>
      </c>
      <c r="AF179" s="208">
        <f t="shared" si="78"/>
        <v>3201.6</v>
      </c>
      <c r="AG179" s="208">
        <f t="shared" si="79"/>
        <v>0</v>
      </c>
      <c r="AH179" s="208" t="str">
        <f t="shared" si="80"/>
        <v>-</v>
      </c>
      <c r="AI179" s="208" t="str">
        <f t="shared" si="81"/>
        <v>-</v>
      </c>
      <c r="AJ179" s="208" t="str">
        <f t="shared" si="82"/>
        <v>-</v>
      </c>
      <c r="AK179" s="208" t="str">
        <f t="shared" si="83"/>
        <v>-</v>
      </c>
      <c r="AL179" s="208" t="str">
        <f t="shared" si="84"/>
        <v>-</v>
      </c>
      <c r="AM179" s="208" t="str">
        <f t="shared" si="85"/>
        <v>-</v>
      </c>
      <c r="AN179" s="208" t="str">
        <f t="shared" si="86"/>
        <v>-</v>
      </c>
      <c r="AO179" s="208" t="str">
        <f t="shared" si="87"/>
        <v>-</v>
      </c>
      <c r="AP179" s="208" t="str">
        <f t="shared" si="88"/>
        <v>-</v>
      </c>
      <c r="AQ179" s="208" t="str">
        <f t="shared" si="89"/>
        <v>-</v>
      </c>
      <c r="AR179" s="215" t="str">
        <f t="shared" si="90"/>
        <v>-</v>
      </c>
      <c r="AS179" s="214">
        <f t="shared" si="91"/>
        <v>98695.6</v>
      </c>
    </row>
    <row r="180" spans="1:45" x14ac:dyDescent="0.25">
      <c r="A180" s="207" t="s">
        <v>98</v>
      </c>
      <c r="B180" s="160" t="s">
        <v>170</v>
      </c>
      <c r="C180" s="160" t="s">
        <v>168</v>
      </c>
      <c r="D180" s="160" t="s">
        <v>170</v>
      </c>
      <c r="E180" s="160" t="s">
        <v>170</v>
      </c>
      <c r="F180" s="160" t="s">
        <v>170</v>
      </c>
      <c r="G180" s="160" t="s">
        <v>170</v>
      </c>
      <c r="H180" s="160" t="s">
        <v>170</v>
      </c>
      <c r="I180" s="160" t="s">
        <v>168</v>
      </c>
      <c r="J180" s="160" t="s">
        <v>170</v>
      </c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1"/>
      <c r="X180" s="207" t="s">
        <v>98</v>
      </c>
      <c r="Y180" s="208">
        <f t="shared" si="71"/>
        <v>0</v>
      </c>
      <c r="Z180" s="208">
        <f t="shared" si="72"/>
        <v>4000</v>
      </c>
      <c r="AA180" s="208">
        <f t="shared" si="73"/>
        <v>0</v>
      </c>
      <c r="AB180" s="208">
        <f t="shared" si="74"/>
        <v>0</v>
      </c>
      <c r="AC180" s="208">
        <f t="shared" si="75"/>
        <v>0</v>
      </c>
      <c r="AD180" s="208">
        <f t="shared" si="76"/>
        <v>0</v>
      </c>
      <c r="AE180" s="208">
        <f t="shared" si="77"/>
        <v>0</v>
      </c>
      <c r="AF180" s="208">
        <f t="shared" si="78"/>
        <v>3201.6</v>
      </c>
      <c r="AG180" s="208">
        <f t="shared" si="79"/>
        <v>0</v>
      </c>
      <c r="AH180" s="208" t="str">
        <f t="shared" si="80"/>
        <v>-</v>
      </c>
      <c r="AI180" s="208" t="str">
        <f t="shared" si="81"/>
        <v>-</v>
      </c>
      <c r="AJ180" s="208" t="str">
        <f t="shared" si="82"/>
        <v>-</v>
      </c>
      <c r="AK180" s="208" t="str">
        <f t="shared" si="83"/>
        <v>-</v>
      </c>
      <c r="AL180" s="208" t="str">
        <f t="shared" si="84"/>
        <v>-</v>
      </c>
      <c r="AM180" s="208" t="str">
        <f t="shared" si="85"/>
        <v>-</v>
      </c>
      <c r="AN180" s="208" t="str">
        <f t="shared" si="86"/>
        <v>-</v>
      </c>
      <c r="AO180" s="208" t="str">
        <f t="shared" si="87"/>
        <v>-</v>
      </c>
      <c r="AP180" s="208" t="str">
        <f t="shared" si="88"/>
        <v>-</v>
      </c>
      <c r="AQ180" s="208" t="str">
        <f t="shared" si="89"/>
        <v>-</v>
      </c>
      <c r="AR180" s="215" t="str">
        <f t="shared" si="90"/>
        <v>-</v>
      </c>
      <c r="AS180" s="214">
        <f t="shared" si="91"/>
        <v>7201.6</v>
      </c>
    </row>
    <row r="181" spans="1:45" x14ac:dyDescent="0.25">
      <c r="A181" s="207" t="s">
        <v>99</v>
      </c>
      <c r="B181" s="160" t="s">
        <v>170</v>
      </c>
      <c r="C181" s="160" t="s">
        <v>168</v>
      </c>
      <c r="D181" s="160" t="s">
        <v>170</v>
      </c>
      <c r="E181" s="160" t="s">
        <v>170</v>
      </c>
      <c r="F181" s="160" t="s">
        <v>170</v>
      </c>
      <c r="G181" s="160" t="s">
        <v>170</v>
      </c>
      <c r="H181" s="160" t="s">
        <v>170</v>
      </c>
      <c r="I181" s="160" t="s">
        <v>168</v>
      </c>
      <c r="J181" s="160" t="s">
        <v>168</v>
      </c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1"/>
      <c r="X181" s="207" t="s">
        <v>99</v>
      </c>
      <c r="Y181" s="208">
        <f t="shared" si="71"/>
        <v>0</v>
      </c>
      <c r="Z181" s="208">
        <f t="shared" si="72"/>
        <v>4000</v>
      </c>
      <c r="AA181" s="208">
        <f t="shared" si="73"/>
        <v>0</v>
      </c>
      <c r="AB181" s="208">
        <f t="shared" si="74"/>
        <v>0</v>
      </c>
      <c r="AC181" s="208">
        <f t="shared" si="75"/>
        <v>0</v>
      </c>
      <c r="AD181" s="208">
        <f t="shared" si="76"/>
        <v>0</v>
      </c>
      <c r="AE181" s="208">
        <f t="shared" si="77"/>
        <v>0</v>
      </c>
      <c r="AF181" s="208">
        <f t="shared" si="78"/>
        <v>3201.6</v>
      </c>
      <c r="AG181" s="208">
        <f t="shared" si="79"/>
        <v>3450</v>
      </c>
      <c r="AH181" s="208" t="str">
        <f t="shared" si="80"/>
        <v>-</v>
      </c>
      <c r="AI181" s="208" t="str">
        <f t="shared" si="81"/>
        <v>-</v>
      </c>
      <c r="AJ181" s="208" t="str">
        <f t="shared" si="82"/>
        <v>-</v>
      </c>
      <c r="AK181" s="208" t="str">
        <f t="shared" si="83"/>
        <v>-</v>
      </c>
      <c r="AL181" s="208" t="str">
        <f t="shared" si="84"/>
        <v>-</v>
      </c>
      <c r="AM181" s="208" t="str">
        <f t="shared" si="85"/>
        <v>-</v>
      </c>
      <c r="AN181" s="208" t="str">
        <f t="shared" si="86"/>
        <v>-</v>
      </c>
      <c r="AO181" s="208" t="str">
        <f t="shared" si="87"/>
        <v>-</v>
      </c>
      <c r="AP181" s="208" t="str">
        <f t="shared" si="88"/>
        <v>-</v>
      </c>
      <c r="AQ181" s="208" t="str">
        <f t="shared" si="89"/>
        <v>-</v>
      </c>
      <c r="AR181" s="215" t="str">
        <f t="shared" si="90"/>
        <v>-</v>
      </c>
      <c r="AS181" s="214">
        <f t="shared" si="91"/>
        <v>10651.6</v>
      </c>
    </row>
    <row r="182" spans="1:45" x14ac:dyDescent="0.25">
      <c r="A182" s="207" t="s">
        <v>100</v>
      </c>
      <c r="B182" s="160" t="s">
        <v>170</v>
      </c>
      <c r="C182" s="160" t="s">
        <v>168</v>
      </c>
      <c r="D182" s="160" t="s">
        <v>170</v>
      </c>
      <c r="E182" s="160" t="s">
        <v>170</v>
      </c>
      <c r="F182" s="160" t="s">
        <v>170</v>
      </c>
      <c r="G182" s="160" t="s">
        <v>170</v>
      </c>
      <c r="H182" s="160" t="s">
        <v>170</v>
      </c>
      <c r="I182" s="160" t="s">
        <v>168</v>
      </c>
      <c r="J182" s="160" t="s">
        <v>168</v>
      </c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1"/>
      <c r="X182" s="207" t="s">
        <v>100</v>
      </c>
      <c r="Y182" s="208">
        <f t="shared" si="71"/>
        <v>0</v>
      </c>
      <c r="Z182" s="208">
        <f t="shared" si="72"/>
        <v>4000</v>
      </c>
      <c r="AA182" s="208">
        <f t="shared" si="73"/>
        <v>0</v>
      </c>
      <c r="AB182" s="208">
        <f t="shared" si="74"/>
        <v>0</v>
      </c>
      <c r="AC182" s="208">
        <f t="shared" si="75"/>
        <v>0</v>
      </c>
      <c r="AD182" s="208">
        <f t="shared" si="76"/>
        <v>0</v>
      </c>
      <c r="AE182" s="208">
        <f t="shared" si="77"/>
        <v>0</v>
      </c>
      <c r="AF182" s="208">
        <f t="shared" si="78"/>
        <v>3201.6</v>
      </c>
      <c r="AG182" s="208">
        <f t="shared" si="79"/>
        <v>3450</v>
      </c>
      <c r="AH182" s="208" t="str">
        <f t="shared" si="80"/>
        <v>-</v>
      </c>
      <c r="AI182" s="208" t="str">
        <f t="shared" si="81"/>
        <v>-</v>
      </c>
      <c r="AJ182" s="208" t="str">
        <f t="shared" si="82"/>
        <v>-</v>
      </c>
      <c r="AK182" s="208" t="str">
        <f t="shared" si="83"/>
        <v>-</v>
      </c>
      <c r="AL182" s="208" t="str">
        <f t="shared" si="84"/>
        <v>-</v>
      </c>
      <c r="AM182" s="208" t="str">
        <f t="shared" si="85"/>
        <v>-</v>
      </c>
      <c r="AN182" s="208" t="str">
        <f t="shared" si="86"/>
        <v>-</v>
      </c>
      <c r="AO182" s="208" t="str">
        <f t="shared" si="87"/>
        <v>-</v>
      </c>
      <c r="AP182" s="208" t="str">
        <f t="shared" si="88"/>
        <v>-</v>
      </c>
      <c r="AQ182" s="208" t="str">
        <f t="shared" si="89"/>
        <v>-</v>
      </c>
      <c r="AR182" s="215" t="str">
        <f t="shared" si="90"/>
        <v>-</v>
      </c>
      <c r="AS182" s="214">
        <f t="shared" si="91"/>
        <v>10651.6</v>
      </c>
    </row>
    <row r="183" spans="1:45" x14ac:dyDescent="0.25">
      <c r="A183" s="216" t="s">
        <v>101</v>
      </c>
      <c r="B183" s="160" t="s">
        <v>170</v>
      </c>
      <c r="C183" s="160" t="s">
        <v>168</v>
      </c>
      <c r="D183" s="160" t="s">
        <v>170</v>
      </c>
      <c r="E183" s="160" t="s">
        <v>170</v>
      </c>
      <c r="F183" s="160" t="s">
        <v>170</v>
      </c>
      <c r="G183" s="160" t="s">
        <v>170</v>
      </c>
      <c r="H183" s="160" t="s">
        <v>170</v>
      </c>
      <c r="I183" s="160" t="s">
        <v>168</v>
      </c>
      <c r="J183" s="160" t="s">
        <v>170</v>
      </c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1"/>
      <c r="X183" s="216" t="s">
        <v>101</v>
      </c>
      <c r="Y183" s="208">
        <f t="shared" si="71"/>
        <v>0</v>
      </c>
      <c r="Z183" s="208">
        <f t="shared" si="72"/>
        <v>4000</v>
      </c>
      <c r="AA183" s="208">
        <f t="shared" si="73"/>
        <v>0</v>
      </c>
      <c r="AB183" s="208">
        <f t="shared" si="74"/>
        <v>0</v>
      </c>
      <c r="AC183" s="208">
        <f t="shared" si="75"/>
        <v>0</v>
      </c>
      <c r="AD183" s="208">
        <f t="shared" si="76"/>
        <v>0</v>
      </c>
      <c r="AE183" s="208">
        <f t="shared" si="77"/>
        <v>0</v>
      </c>
      <c r="AF183" s="208">
        <f t="shared" si="78"/>
        <v>3201.6</v>
      </c>
      <c r="AG183" s="208">
        <f t="shared" si="79"/>
        <v>0</v>
      </c>
      <c r="AH183" s="208" t="str">
        <f t="shared" si="80"/>
        <v>-</v>
      </c>
      <c r="AI183" s="208" t="str">
        <f t="shared" si="81"/>
        <v>-</v>
      </c>
      <c r="AJ183" s="208" t="str">
        <f t="shared" si="82"/>
        <v>-</v>
      </c>
      <c r="AK183" s="208" t="str">
        <f t="shared" si="83"/>
        <v>-</v>
      </c>
      <c r="AL183" s="208" t="str">
        <f t="shared" si="84"/>
        <v>-</v>
      </c>
      <c r="AM183" s="208" t="str">
        <f t="shared" si="85"/>
        <v>-</v>
      </c>
      <c r="AN183" s="208" t="str">
        <f t="shared" si="86"/>
        <v>-</v>
      </c>
      <c r="AO183" s="208" t="str">
        <f t="shared" si="87"/>
        <v>-</v>
      </c>
      <c r="AP183" s="208" t="str">
        <f t="shared" si="88"/>
        <v>-</v>
      </c>
      <c r="AQ183" s="208" t="str">
        <f t="shared" si="89"/>
        <v>-</v>
      </c>
      <c r="AR183" s="215" t="str">
        <f t="shared" si="90"/>
        <v>-</v>
      </c>
      <c r="AS183" s="214">
        <f t="shared" si="91"/>
        <v>7201.6</v>
      </c>
    </row>
    <row r="184" spans="1:45" x14ac:dyDescent="0.25">
      <c r="A184" s="216" t="s">
        <v>102</v>
      </c>
      <c r="B184" s="160" t="s">
        <v>170</v>
      </c>
      <c r="C184" s="160" t="s">
        <v>168</v>
      </c>
      <c r="D184" s="160" t="s">
        <v>170</v>
      </c>
      <c r="E184" s="160" t="s">
        <v>170</v>
      </c>
      <c r="F184" s="160" t="s">
        <v>170</v>
      </c>
      <c r="G184" s="160" t="s">
        <v>170</v>
      </c>
      <c r="H184" s="160" t="s">
        <v>170</v>
      </c>
      <c r="I184" s="160" t="s">
        <v>168</v>
      </c>
      <c r="J184" s="160" t="s">
        <v>170</v>
      </c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1"/>
      <c r="X184" s="216" t="s">
        <v>102</v>
      </c>
      <c r="Y184" s="208">
        <f t="shared" si="71"/>
        <v>0</v>
      </c>
      <c r="Z184" s="208">
        <f t="shared" si="72"/>
        <v>4000</v>
      </c>
      <c r="AA184" s="208">
        <f t="shared" si="73"/>
        <v>0</v>
      </c>
      <c r="AB184" s="208">
        <f t="shared" si="74"/>
        <v>0</v>
      </c>
      <c r="AC184" s="208">
        <f t="shared" si="75"/>
        <v>0</v>
      </c>
      <c r="AD184" s="208">
        <f t="shared" si="76"/>
        <v>0</v>
      </c>
      <c r="AE184" s="208">
        <f t="shared" si="77"/>
        <v>0</v>
      </c>
      <c r="AF184" s="208">
        <f t="shared" si="78"/>
        <v>3201.6</v>
      </c>
      <c r="AG184" s="208">
        <f t="shared" si="79"/>
        <v>0</v>
      </c>
      <c r="AH184" s="208" t="str">
        <f t="shared" si="80"/>
        <v>-</v>
      </c>
      <c r="AI184" s="208" t="str">
        <f t="shared" si="81"/>
        <v>-</v>
      </c>
      <c r="AJ184" s="208" t="str">
        <f t="shared" si="82"/>
        <v>-</v>
      </c>
      <c r="AK184" s="208" t="str">
        <f t="shared" si="83"/>
        <v>-</v>
      </c>
      <c r="AL184" s="208" t="str">
        <f t="shared" si="84"/>
        <v>-</v>
      </c>
      <c r="AM184" s="208" t="str">
        <f t="shared" si="85"/>
        <v>-</v>
      </c>
      <c r="AN184" s="208" t="str">
        <f t="shared" si="86"/>
        <v>-</v>
      </c>
      <c r="AO184" s="208" t="str">
        <f t="shared" si="87"/>
        <v>-</v>
      </c>
      <c r="AP184" s="208" t="str">
        <f t="shared" si="88"/>
        <v>-</v>
      </c>
      <c r="AQ184" s="208" t="str">
        <f t="shared" si="89"/>
        <v>-</v>
      </c>
      <c r="AR184" s="215" t="str">
        <f t="shared" si="90"/>
        <v>-</v>
      </c>
      <c r="AS184" s="214">
        <f t="shared" si="91"/>
        <v>7201.6</v>
      </c>
    </row>
    <row r="185" spans="1:45" x14ac:dyDescent="0.25">
      <c r="A185" s="216" t="s">
        <v>103</v>
      </c>
      <c r="B185" s="160" t="s">
        <v>170</v>
      </c>
      <c r="C185" s="160" t="s">
        <v>168</v>
      </c>
      <c r="D185" s="160" t="s">
        <v>170</v>
      </c>
      <c r="E185" s="160" t="s">
        <v>170</v>
      </c>
      <c r="F185" s="160" t="s">
        <v>170</v>
      </c>
      <c r="G185" s="160" t="s">
        <v>170</v>
      </c>
      <c r="H185" s="160" t="s">
        <v>170</v>
      </c>
      <c r="I185" s="160" t="s">
        <v>168</v>
      </c>
      <c r="J185" s="160" t="s">
        <v>170</v>
      </c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1"/>
      <c r="X185" s="216" t="s">
        <v>103</v>
      </c>
      <c r="Y185" s="204">
        <f t="shared" si="71"/>
        <v>0</v>
      </c>
      <c r="Z185" s="204">
        <f t="shared" si="72"/>
        <v>4000</v>
      </c>
      <c r="AA185" s="204">
        <f t="shared" si="73"/>
        <v>0</v>
      </c>
      <c r="AB185" s="204">
        <f t="shared" si="74"/>
        <v>0</v>
      </c>
      <c r="AC185" s="204">
        <f t="shared" si="75"/>
        <v>0</v>
      </c>
      <c r="AD185" s="204">
        <f t="shared" si="76"/>
        <v>0</v>
      </c>
      <c r="AE185" s="204">
        <f t="shared" si="77"/>
        <v>0</v>
      </c>
      <c r="AF185" s="204">
        <f t="shared" si="78"/>
        <v>3201.6</v>
      </c>
      <c r="AG185" s="204">
        <f t="shared" si="79"/>
        <v>0</v>
      </c>
      <c r="AH185" s="204" t="str">
        <f t="shared" si="80"/>
        <v>-</v>
      </c>
      <c r="AI185" s="204" t="str">
        <f t="shared" si="81"/>
        <v>-</v>
      </c>
      <c r="AJ185" s="204" t="str">
        <f t="shared" si="82"/>
        <v>-</v>
      </c>
      <c r="AK185" s="204" t="str">
        <f t="shared" si="83"/>
        <v>-</v>
      </c>
      <c r="AL185" s="204" t="str">
        <f t="shared" si="84"/>
        <v>-</v>
      </c>
      <c r="AM185" s="204" t="str">
        <f t="shared" si="85"/>
        <v>-</v>
      </c>
      <c r="AN185" s="204" t="str">
        <f t="shared" si="86"/>
        <v>-</v>
      </c>
      <c r="AO185" s="204" t="str">
        <f t="shared" si="87"/>
        <v>-</v>
      </c>
      <c r="AP185" s="204" t="str">
        <f t="shared" si="88"/>
        <v>-</v>
      </c>
      <c r="AQ185" s="204" t="str">
        <f t="shared" si="89"/>
        <v>-</v>
      </c>
      <c r="AR185" s="213" t="str">
        <f t="shared" si="90"/>
        <v>-</v>
      </c>
      <c r="AS185" s="214">
        <f t="shared" si="91"/>
        <v>7201.6</v>
      </c>
    </row>
    <row r="186" spans="1:45" x14ac:dyDescent="0.25">
      <c r="A186" s="216" t="s">
        <v>104</v>
      </c>
      <c r="B186" s="160" t="s">
        <v>170</v>
      </c>
      <c r="C186" s="160" t="s">
        <v>170</v>
      </c>
      <c r="D186" s="160" t="s">
        <v>170</v>
      </c>
      <c r="E186" s="160" t="s">
        <v>170</v>
      </c>
      <c r="F186" s="160" t="s">
        <v>170</v>
      </c>
      <c r="G186" s="160" t="s">
        <v>170</v>
      </c>
      <c r="H186" s="160" t="s">
        <v>170</v>
      </c>
      <c r="I186" s="160" t="s">
        <v>168</v>
      </c>
      <c r="J186" s="160" t="s">
        <v>170</v>
      </c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1"/>
      <c r="X186" s="216" t="s">
        <v>104</v>
      </c>
      <c r="Y186" s="204">
        <f t="shared" si="71"/>
        <v>0</v>
      </c>
      <c r="Z186" s="204">
        <f t="shared" si="72"/>
        <v>0</v>
      </c>
      <c r="AA186" s="204">
        <f t="shared" si="73"/>
        <v>0</v>
      </c>
      <c r="AB186" s="204">
        <f t="shared" si="74"/>
        <v>0</v>
      </c>
      <c r="AC186" s="204">
        <f t="shared" si="75"/>
        <v>0</v>
      </c>
      <c r="AD186" s="204">
        <f t="shared" si="76"/>
        <v>0</v>
      </c>
      <c r="AE186" s="204">
        <f t="shared" si="77"/>
        <v>0</v>
      </c>
      <c r="AF186" s="204">
        <f t="shared" si="78"/>
        <v>3201.6</v>
      </c>
      <c r="AG186" s="204">
        <f t="shared" si="79"/>
        <v>0</v>
      </c>
      <c r="AH186" s="204" t="str">
        <f t="shared" si="80"/>
        <v>-</v>
      </c>
      <c r="AI186" s="204" t="str">
        <f t="shared" si="81"/>
        <v>-</v>
      </c>
      <c r="AJ186" s="204" t="str">
        <f t="shared" si="82"/>
        <v>-</v>
      </c>
      <c r="AK186" s="204" t="str">
        <f t="shared" si="83"/>
        <v>-</v>
      </c>
      <c r="AL186" s="204" t="str">
        <f t="shared" si="84"/>
        <v>-</v>
      </c>
      <c r="AM186" s="204" t="str">
        <f t="shared" si="85"/>
        <v>-</v>
      </c>
      <c r="AN186" s="204" t="str">
        <f t="shared" si="86"/>
        <v>-</v>
      </c>
      <c r="AO186" s="204" t="str">
        <f t="shared" si="87"/>
        <v>-</v>
      </c>
      <c r="AP186" s="204" t="str">
        <f t="shared" si="88"/>
        <v>-</v>
      </c>
      <c r="AQ186" s="204" t="str">
        <f t="shared" si="89"/>
        <v>-</v>
      </c>
      <c r="AR186" s="213" t="str">
        <f t="shared" si="90"/>
        <v>-</v>
      </c>
      <c r="AS186" s="214">
        <f t="shared" si="91"/>
        <v>3201.6</v>
      </c>
    </row>
    <row r="187" spans="1:45" x14ac:dyDescent="0.25">
      <c r="A187" s="216" t="s">
        <v>105</v>
      </c>
      <c r="B187" s="160" t="s">
        <v>170</v>
      </c>
      <c r="C187" s="160" t="s">
        <v>170</v>
      </c>
      <c r="D187" s="160" t="s">
        <v>170</v>
      </c>
      <c r="E187" s="160" t="s">
        <v>170</v>
      </c>
      <c r="F187" s="160" t="s">
        <v>170</v>
      </c>
      <c r="G187" s="160" t="s">
        <v>170</v>
      </c>
      <c r="H187" s="160" t="s">
        <v>170</v>
      </c>
      <c r="I187" s="160" t="s">
        <v>168</v>
      </c>
      <c r="J187" s="160" t="s">
        <v>170</v>
      </c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1"/>
      <c r="X187" s="216" t="s">
        <v>105</v>
      </c>
      <c r="Y187" s="204">
        <f t="shared" si="71"/>
        <v>0</v>
      </c>
      <c r="Z187" s="204">
        <f t="shared" si="72"/>
        <v>0</v>
      </c>
      <c r="AA187" s="204">
        <f t="shared" si="73"/>
        <v>0</v>
      </c>
      <c r="AB187" s="204">
        <f t="shared" si="74"/>
        <v>0</v>
      </c>
      <c r="AC187" s="204">
        <f t="shared" si="75"/>
        <v>0</v>
      </c>
      <c r="AD187" s="204">
        <f t="shared" si="76"/>
        <v>0</v>
      </c>
      <c r="AE187" s="204">
        <f t="shared" si="77"/>
        <v>0</v>
      </c>
      <c r="AF187" s="204">
        <f t="shared" si="78"/>
        <v>3201.6</v>
      </c>
      <c r="AG187" s="204">
        <f t="shared" si="79"/>
        <v>0</v>
      </c>
      <c r="AH187" s="204" t="str">
        <f t="shared" si="80"/>
        <v>-</v>
      </c>
      <c r="AI187" s="204" t="str">
        <f t="shared" si="81"/>
        <v>-</v>
      </c>
      <c r="AJ187" s="204" t="str">
        <f t="shared" si="82"/>
        <v>-</v>
      </c>
      <c r="AK187" s="204" t="str">
        <f t="shared" si="83"/>
        <v>-</v>
      </c>
      <c r="AL187" s="204" t="str">
        <f t="shared" si="84"/>
        <v>-</v>
      </c>
      <c r="AM187" s="204" t="str">
        <f t="shared" si="85"/>
        <v>-</v>
      </c>
      <c r="AN187" s="204" t="str">
        <f t="shared" si="86"/>
        <v>-</v>
      </c>
      <c r="AO187" s="204" t="str">
        <f t="shared" si="87"/>
        <v>-</v>
      </c>
      <c r="AP187" s="204" t="str">
        <f t="shared" si="88"/>
        <v>-</v>
      </c>
      <c r="AQ187" s="204" t="str">
        <f t="shared" si="89"/>
        <v>-</v>
      </c>
      <c r="AR187" s="213" t="str">
        <f t="shared" si="90"/>
        <v>-</v>
      </c>
      <c r="AS187" s="214">
        <f t="shared" si="91"/>
        <v>3201.6</v>
      </c>
    </row>
    <row r="188" spans="1:45" x14ac:dyDescent="0.25">
      <c r="A188" s="216" t="s">
        <v>106</v>
      </c>
      <c r="B188" s="160" t="s">
        <v>170</v>
      </c>
      <c r="C188" s="160" t="s">
        <v>170</v>
      </c>
      <c r="D188" s="160" t="s">
        <v>170</v>
      </c>
      <c r="E188" s="160" t="s">
        <v>170</v>
      </c>
      <c r="F188" s="160" t="s">
        <v>170</v>
      </c>
      <c r="G188" s="160" t="s">
        <v>170</v>
      </c>
      <c r="H188" s="160" t="s">
        <v>170</v>
      </c>
      <c r="I188" s="160" t="s">
        <v>168</v>
      </c>
      <c r="J188" s="160" t="s">
        <v>170</v>
      </c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1"/>
      <c r="X188" s="216" t="s">
        <v>106</v>
      </c>
      <c r="Y188" s="204">
        <f t="shared" si="71"/>
        <v>0</v>
      </c>
      <c r="Z188" s="204">
        <f t="shared" si="72"/>
        <v>0</v>
      </c>
      <c r="AA188" s="204">
        <f t="shared" si="73"/>
        <v>0</v>
      </c>
      <c r="AB188" s="204">
        <f t="shared" si="74"/>
        <v>0</v>
      </c>
      <c r="AC188" s="204">
        <f t="shared" si="75"/>
        <v>0</v>
      </c>
      <c r="AD188" s="204">
        <f t="shared" si="76"/>
        <v>0</v>
      </c>
      <c r="AE188" s="204">
        <f t="shared" si="77"/>
        <v>0</v>
      </c>
      <c r="AF188" s="204">
        <f t="shared" si="78"/>
        <v>3201.6</v>
      </c>
      <c r="AG188" s="204">
        <f t="shared" si="79"/>
        <v>0</v>
      </c>
      <c r="AH188" s="204" t="str">
        <f t="shared" si="80"/>
        <v>-</v>
      </c>
      <c r="AI188" s="204" t="str">
        <f t="shared" si="81"/>
        <v>-</v>
      </c>
      <c r="AJ188" s="204" t="str">
        <f t="shared" si="82"/>
        <v>-</v>
      </c>
      <c r="AK188" s="204" t="str">
        <f t="shared" si="83"/>
        <v>-</v>
      </c>
      <c r="AL188" s="204" t="str">
        <f t="shared" si="84"/>
        <v>-</v>
      </c>
      <c r="AM188" s="204" t="str">
        <f t="shared" si="85"/>
        <v>-</v>
      </c>
      <c r="AN188" s="204" t="str">
        <f t="shared" si="86"/>
        <v>-</v>
      </c>
      <c r="AO188" s="204" t="str">
        <f t="shared" si="87"/>
        <v>-</v>
      </c>
      <c r="AP188" s="204" t="str">
        <f t="shared" si="88"/>
        <v>-</v>
      </c>
      <c r="AQ188" s="204" t="str">
        <f t="shared" si="89"/>
        <v>-</v>
      </c>
      <c r="AR188" s="213" t="str">
        <f t="shared" si="90"/>
        <v>-</v>
      </c>
      <c r="AS188" s="214">
        <f t="shared" si="91"/>
        <v>3201.6</v>
      </c>
    </row>
    <row r="189" spans="1:45" x14ac:dyDescent="0.25">
      <c r="A189" s="216" t="s">
        <v>107</v>
      </c>
      <c r="B189" s="160" t="s">
        <v>170</v>
      </c>
      <c r="C189" s="160" t="s">
        <v>170</v>
      </c>
      <c r="D189" s="160" t="s">
        <v>170</v>
      </c>
      <c r="E189" s="160" t="s">
        <v>170</v>
      </c>
      <c r="F189" s="160" t="s">
        <v>170</v>
      </c>
      <c r="G189" s="160" t="s">
        <v>170</v>
      </c>
      <c r="H189" s="160" t="s">
        <v>170</v>
      </c>
      <c r="I189" s="160" t="s">
        <v>168</v>
      </c>
      <c r="J189" s="160" t="s">
        <v>170</v>
      </c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1"/>
      <c r="X189" s="216" t="s">
        <v>107</v>
      </c>
      <c r="Y189" s="204">
        <f t="shared" si="71"/>
        <v>0</v>
      </c>
      <c r="Z189" s="204">
        <f t="shared" si="72"/>
        <v>0</v>
      </c>
      <c r="AA189" s="204">
        <f t="shared" si="73"/>
        <v>0</v>
      </c>
      <c r="AB189" s="204">
        <f t="shared" si="74"/>
        <v>0</v>
      </c>
      <c r="AC189" s="204">
        <f t="shared" si="75"/>
        <v>0</v>
      </c>
      <c r="AD189" s="204">
        <f t="shared" si="76"/>
        <v>0</v>
      </c>
      <c r="AE189" s="204">
        <f t="shared" si="77"/>
        <v>0</v>
      </c>
      <c r="AF189" s="204">
        <f t="shared" si="78"/>
        <v>3201.6</v>
      </c>
      <c r="AG189" s="204">
        <f t="shared" si="79"/>
        <v>0</v>
      </c>
      <c r="AH189" s="204" t="str">
        <f t="shared" si="80"/>
        <v>-</v>
      </c>
      <c r="AI189" s="204" t="str">
        <f t="shared" si="81"/>
        <v>-</v>
      </c>
      <c r="AJ189" s="204" t="str">
        <f t="shared" si="82"/>
        <v>-</v>
      </c>
      <c r="AK189" s="204" t="str">
        <f t="shared" si="83"/>
        <v>-</v>
      </c>
      <c r="AL189" s="204" t="str">
        <f t="shared" si="84"/>
        <v>-</v>
      </c>
      <c r="AM189" s="204" t="str">
        <f t="shared" si="85"/>
        <v>-</v>
      </c>
      <c r="AN189" s="204" t="str">
        <f t="shared" si="86"/>
        <v>-</v>
      </c>
      <c r="AO189" s="204" t="str">
        <f t="shared" si="87"/>
        <v>-</v>
      </c>
      <c r="AP189" s="204" t="str">
        <f t="shared" si="88"/>
        <v>-</v>
      </c>
      <c r="AQ189" s="204" t="str">
        <f t="shared" si="89"/>
        <v>-</v>
      </c>
      <c r="AR189" s="213" t="str">
        <f t="shared" si="90"/>
        <v>-</v>
      </c>
      <c r="AS189" s="214">
        <f t="shared" si="91"/>
        <v>3201.6</v>
      </c>
    </row>
    <row r="190" spans="1:45" x14ac:dyDescent="0.25">
      <c r="A190" s="216" t="s">
        <v>108</v>
      </c>
      <c r="B190" s="160" t="s">
        <v>170</v>
      </c>
      <c r="C190" s="160" t="s">
        <v>170</v>
      </c>
      <c r="D190" s="160" t="s">
        <v>170</v>
      </c>
      <c r="E190" s="160" t="s">
        <v>170</v>
      </c>
      <c r="F190" s="160" t="s">
        <v>170</v>
      </c>
      <c r="G190" s="160" t="s">
        <v>170</v>
      </c>
      <c r="H190" s="160" t="s">
        <v>170</v>
      </c>
      <c r="I190" s="160" t="s">
        <v>168</v>
      </c>
      <c r="J190" s="160" t="s">
        <v>170</v>
      </c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1"/>
      <c r="X190" s="216" t="s">
        <v>108</v>
      </c>
      <c r="Y190" s="204">
        <f t="shared" si="71"/>
        <v>0</v>
      </c>
      <c r="Z190" s="204">
        <f t="shared" si="72"/>
        <v>0</v>
      </c>
      <c r="AA190" s="204">
        <f t="shared" si="73"/>
        <v>0</v>
      </c>
      <c r="AB190" s="204">
        <f t="shared" si="74"/>
        <v>0</v>
      </c>
      <c r="AC190" s="204">
        <f t="shared" si="75"/>
        <v>0</v>
      </c>
      <c r="AD190" s="204">
        <f t="shared" si="76"/>
        <v>0</v>
      </c>
      <c r="AE190" s="204">
        <f t="shared" si="77"/>
        <v>0</v>
      </c>
      <c r="AF190" s="204">
        <f t="shared" si="78"/>
        <v>3201.6</v>
      </c>
      <c r="AG190" s="204">
        <f t="shared" si="79"/>
        <v>0</v>
      </c>
      <c r="AH190" s="204" t="str">
        <f t="shared" si="80"/>
        <v>-</v>
      </c>
      <c r="AI190" s="204" t="str">
        <f t="shared" si="81"/>
        <v>-</v>
      </c>
      <c r="AJ190" s="204" t="str">
        <f t="shared" si="82"/>
        <v>-</v>
      </c>
      <c r="AK190" s="204" t="str">
        <f t="shared" si="83"/>
        <v>-</v>
      </c>
      <c r="AL190" s="204" t="str">
        <f t="shared" si="84"/>
        <v>-</v>
      </c>
      <c r="AM190" s="204" t="str">
        <f t="shared" si="85"/>
        <v>-</v>
      </c>
      <c r="AN190" s="204" t="str">
        <f t="shared" si="86"/>
        <v>-</v>
      </c>
      <c r="AO190" s="204" t="str">
        <f t="shared" si="87"/>
        <v>-</v>
      </c>
      <c r="AP190" s="204" t="str">
        <f t="shared" si="88"/>
        <v>-</v>
      </c>
      <c r="AQ190" s="204" t="str">
        <f t="shared" si="89"/>
        <v>-</v>
      </c>
      <c r="AR190" s="213" t="str">
        <f t="shared" si="90"/>
        <v>-</v>
      </c>
      <c r="AS190" s="214">
        <f t="shared" si="91"/>
        <v>3201.6</v>
      </c>
    </row>
    <row r="191" spans="1:45" ht="15.75" thickBot="1" x14ac:dyDescent="0.3">
      <c r="A191" s="217" t="s">
        <v>109</v>
      </c>
      <c r="B191" s="160" t="s">
        <v>170</v>
      </c>
      <c r="C191" s="257" t="s">
        <v>170</v>
      </c>
      <c r="D191" s="160" t="s">
        <v>170</v>
      </c>
      <c r="E191" s="160" t="s">
        <v>170</v>
      </c>
      <c r="F191" s="160" t="s">
        <v>170</v>
      </c>
      <c r="G191" s="160" t="s">
        <v>170</v>
      </c>
      <c r="H191" s="160" t="s">
        <v>170</v>
      </c>
      <c r="I191" s="160" t="s">
        <v>168</v>
      </c>
      <c r="J191" s="160" t="s">
        <v>170</v>
      </c>
      <c r="K191" s="257"/>
      <c r="L191" s="257"/>
      <c r="M191" s="257"/>
      <c r="N191" s="257"/>
      <c r="O191" s="257"/>
      <c r="P191" s="257"/>
      <c r="Q191" s="257"/>
      <c r="R191" s="257"/>
      <c r="S191" s="257"/>
      <c r="T191" s="257"/>
      <c r="U191" s="258"/>
      <c r="X191" s="217" t="s">
        <v>109</v>
      </c>
      <c r="Y191" s="218">
        <f t="shared" si="71"/>
        <v>0</v>
      </c>
      <c r="Z191" s="218">
        <f t="shared" si="72"/>
        <v>0</v>
      </c>
      <c r="AA191" s="218">
        <f t="shared" si="73"/>
        <v>0</v>
      </c>
      <c r="AB191" s="218">
        <f t="shared" si="74"/>
        <v>0</v>
      </c>
      <c r="AC191" s="218">
        <f t="shared" si="75"/>
        <v>0</v>
      </c>
      <c r="AD191" s="218">
        <f t="shared" si="76"/>
        <v>0</v>
      </c>
      <c r="AE191" s="218">
        <f t="shared" si="77"/>
        <v>0</v>
      </c>
      <c r="AF191" s="218">
        <f t="shared" si="78"/>
        <v>3201.6</v>
      </c>
      <c r="AG191" s="218">
        <f t="shared" si="79"/>
        <v>0</v>
      </c>
      <c r="AH191" s="218" t="str">
        <f t="shared" si="80"/>
        <v>-</v>
      </c>
      <c r="AI191" s="218" t="str">
        <f t="shared" si="81"/>
        <v>-</v>
      </c>
      <c r="AJ191" s="218" t="str">
        <f t="shared" si="82"/>
        <v>-</v>
      </c>
      <c r="AK191" s="218" t="str">
        <f t="shared" si="83"/>
        <v>-</v>
      </c>
      <c r="AL191" s="218" t="str">
        <f t="shared" si="84"/>
        <v>-</v>
      </c>
      <c r="AM191" s="218" t="str">
        <f t="shared" si="85"/>
        <v>-</v>
      </c>
      <c r="AN191" s="218" t="str">
        <f t="shared" si="86"/>
        <v>-</v>
      </c>
      <c r="AO191" s="218" t="str">
        <f t="shared" si="87"/>
        <v>-</v>
      </c>
      <c r="AP191" s="218" t="str">
        <f t="shared" si="88"/>
        <v>-</v>
      </c>
      <c r="AQ191" s="218" t="str">
        <f t="shared" si="89"/>
        <v>-</v>
      </c>
      <c r="AR191" s="219" t="str">
        <f t="shared" si="90"/>
        <v>-</v>
      </c>
      <c r="AS191" s="220">
        <f t="shared" si="91"/>
        <v>3201.6</v>
      </c>
    </row>
    <row r="192" spans="1:45" ht="16.5" thickTop="1" thickBot="1" x14ac:dyDescent="0.3"/>
    <row r="193" spans="1:45" ht="15.75" customHeight="1" thickTop="1" x14ac:dyDescent="0.25">
      <c r="A193" s="514" t="s">
        <v>163</v>
      </c>
      <c r="B193" s="515"/>
      <c r="C193" s="515"/>
      <c r="D193" s="515"/>
      <c r="E193" s="515"/>
      <c r="F193" s="515"/>
      <c r="G193" s="515"/>
      <c r="H193" s="515"/>
      <c r="I193" s="515"/>
      <c r="J193" s="515"/>
      <c r="K193" s="515"/>
      <c r="L193" s="515"/>
      <c r="M193" s="515"/>
      <c r="N193" s="515"/>
      <c r="O193" s="515"/>
      <c r="P193" s="515"/>
      <c r="Q193" s="515"/>
      <c r="R193" s="515"/>
      <c r="S193" s="515"/>
      <c r="T193" s="515"/>
      <c r="U193" s="516"/>
      <c r="X193" s="514" t="s">
        <v>172</v>
      </c>
      <c r="Y193" s="515"/>
      <c r="Z193" s="515"/>
      <c r="AA193" s="515"/>
      <c r="AB193" s="515"/>
      <c r="AC193" s="515"/>
      <c r="AD193" s="515"/>
      <c r="AE193" s="515"/>
      <c r="AF193" s="515"/>
      <c r="AG193" s="515"/>
      <c r="AH193" s="515"/>
      <c r="AI193" s="515"/>
      <c r="AJ193" s="515"/>
      <c r="AK193" s="515"/>
      <c r="AL193" s="515"/>
      <c r="AM193" s="515"/>
      <c r="AN193" s="515"/>
      <c r="AO193" s="515"/>
      <c r="AP193" s="515"/>
      <c r="AQ193" s="515"/>
      <c r="AR193" s="515"/>
      <c r="AS193" s="517" t="s">
        <v>174</v>
      </c>
    </row>
    <row r="194" spans="1:45" ht="15.75" thickBot="1" x14ac:dyDescent="0.3">
      <c r="A194" s="200"/>
      <c r="B194" s="204" t="s">
        <v>132</v>
      </c>
      <c r="C194" s="204" t="s">
        <v>133</v>
      </c>
      <c r="D194" s="204" t="s">
        <v>134</v>
      </c>
      <c r="E194" s="204" t="s">
        <v>135</v>
      </c>
      <c r="F194" s="204" t="s">
        <v>136</v>
      </c>
      <c r="G194" s="204" t="s">
        <v>137</v>
      </c>
      <c r="H194" s="204" t="s">
        <v>138</v>
      </c>
      <c r="I194" s="204" t="s">
        <v>139</v>
      </c>
      <c r="J194" s="204" t="s">
        <v>140</v>
      </c>
      <c r="K194" s="204" t="s">
        <v>141</v>
      </c>
      <c r="L194" s="204" t="s">
        <v>142</v>
      </c>
      <c r="M194" s="204" t="s">
        <v>143</v>
      </c>
      <c r="N194" s="204" t="s">
        <v>144</v>
      </c>
      <c r="O194" s="204" t="s">
        <v>145</v>
      </c>
      <c r="P194" s="204" t="s">
        <v>146</v>
      </c>
      <c r="Q194" s="204" t="s">
        <v>147</v>
      </c>
      <c r="R194" s="204" t="s">
        <v>148</v>
      </c>
      <c r="S194" s="204" t="s">
        <v>149</v>
      </c>
      <c r="T194" s="204" t="s">
        <v>150</v>
      </c>
      <c r="U194" s="205" t="s">
        <v>151</v>
      </c>
      <c r="X194" s="206"/>
      <c r="Y194" s="240" t="s">
        <v>132</v>
      </c>
      <c r="Z194" s="240" t="s">
        <v>133</v>
      </c>
      <c r="AA194" s="240" t="s">
        <v>134</v>
      </c>
      <c r="AB194" s="240" t="s">
        <v>135</v>
      </c>
      <c r="AC194" s="240" t="s">
        <v>136</v>
      </c>
      <c r="AD194" s="240" t="s">
        <v>137</v>
      </c>
      <c r="AE194" s="240" t="s">
        <v>138</v>
      </c>
      <c r="AF194" s="240" t="s">
        <v>139</v>
      </c>
      <c r="AG194" s="240" t="s">
        <v>140</v>
      </c>
      <c r="AH194" s="240" t="s">
        <v>141</v>
      </c>
      <c r="AI194" s="240" t="s">
        <v>142</v>
      </c>
      <c r="AJ194" s="240" t="s">
        <v>143</v>
      </c>
      <c r="AK194" s="240" t="s">
        <v>144</v>
      </c>
      <c r="AL194" s="240" t="s">
        <v>145</v>
      </c>
      <c r="AM194" s="240" t="s">
        <v>146</v>
      </c>
      <c r="AN194" s="240" t="s">
        <v>147</v>
      </c>
      <c r="AO194" s="240" t="s">
        <v>148</v>
      </c>
      <c r="AP194" s="240" t="s">
        <v>149</v>
      </c>
      <c r="AQ194" s="240" t="s">
        <v>150</v>
      </c>
      <c r="AR194" s="241" t="s">
        <v>151</v>
      </c>
      <c r="AS194" s="518"/>
    </row>
    <row r="195" spans="1:45" x14ac:dyDescent="0.25">
      <c r="A195" s="207" t="s">
        <v>86</v>
      </c>
      <c r="B195" s="160" t="s">
        <v>170</v>
      </c>
      <c r="C195" s="160" t="s">
        <v>170</v>
      </c>
      <c r="D195" s="160" t="s">
        <v>170</v>
      </c>
      <c r="E195" s="160" t="s">
        <v>170</v>
      </c>
      <c r="F195" s="160" t="s">
        <v>170</v>
      </c>
      <c r="G195" s="160" t="s">
        <v>170</v>
      </c>
      <c r="H195" s="160" t="s">
        <v>170</v>
      </c>
      <c r="I195" s="160" t="s">
        <v>170</v>
      </c>
      <c r="J195" s="160" t="s">
        <v>170</v>
      </c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1"/>
      <c r="X195" s="209" t="s">
        <v>86</v>
      </c>
      <c r="Y195" s="210">
        <f t="shared" ref="Y195:Y218" si="92">IF(B195=$AZ$1,$R$145,IF(B195=$AZ$2,$S$145,IF(B195=$AZ$3,0,"-")))</f>
        <v>0</v>
      </c>
      <c r="Z195" s="210">
        <f t="shared" ref="Z195:Z218" si="93">IF(C195=$AZ$1,$R$146,IF(C195=$AZ$2,$S$146,IF(C195=$AZ$3,0,"-")))</f>
        <v>0</v>
      </c>
      <c r="AA195" s="210">
        <f t="shared" ref="AA195:AA218" si="94">IF(D195=$AZ$1,$R$147,IF(D195=$AZ$2,$S$147,IF(D195=$AZ$3,0,"-")))</f>
        <v>0</v>
      </c>
      <c r="AB195" s="210">
        <f t="shared" ref="AB195:AB218" si="95">IF(E195=$AZ$1,$R$148,IF(E195=$AZ$2,$S$148,IF(E195=$AZ$3,0,"-")))</f>
        <v>0</v>
      </c>
      <c r="AC195" s="210">
        <f t="shared" ref="AC195:AC218" si="96">IF(F195=$AZ$1,$R$149,IF(F195=$AZ$2,$S$149,IF(F195=$AZ$3,0,"-")))</f>
        <v>0</v>
      </c>
      <c r="AD195" s="210">
        <f t="shared" ref="AD195:AD218" si="97">IF(G195=$AZ$1,$R$150,IF(G195=$AZ$2,$S$150,IF(G195=$AZ$3,0,"-")))</f>
        <v>0</v>
      </c>
      <c r="AE195" s="210">
        <f t="shared" ref="AE195:AE218" si="98">IF(H195=$AZ$1,$R$151,IF(H195=$AZ$2,$S$151,IF(H195=$AZ$3,0,"-")))</f>
        <v>0</v>
      </c>
      <c r="AF195" s="210">
        <f t="shared" ref="AF195:AF218" si="99">IF(I195=$AZ$1,$R$152,IF(I195=$AZ$2,$S$152,IF(I195=$AZ$3,0,"-")))</f>
        <v>0</v>
      </c>
      <c r="AG195" s="210">
        <f t="shared" ref="AG195:AG218" si="100">IF(J195=$AZ$1,$R$153,IF(J195=$AZ$2,$S$153,IF(J195=$AZ$3,0,"-")))</f>
        <v>0</v>
      </c>
      <c r="AH195" s="210" t="str">
        <f t="shared" ref="AH195:AH218" si="101">IF(K195=$AZ$1,$R$154,IF(K195=$AZ$2,$S$154,IF(K195=$AZ$3,0,"-")))</f>
        <v>-</v>
      </c>
      <c r="AI195" s="210" t="str">
        <f t="shared" ref="AI195:AI218" si="102">IF(L195=$AZ$1,$R$155,IF(L195=$AZ$2,$S$155,IF(L195=$AZ$3,0,"-")))</f>
        <v>-</v>
      </c>
      <c r="AJ195" s="210" t="str">
        <f t="shared" ref="AJ195:AJ218" si="103">IF(M195=$AZ$1,$R$156,IF(M195=$AZ$2,$S$156,IF(M195=$AZ$3,0,"-")))</f>
        <v>-</v>
      </c>
      <c r="AK195" s="210" t="str">
        <f t="shared" ref="AK195:AK218" si="104">IF(N195=$AZ$1,$R$157,IF(N195=$AZ$2,$S$157,IF(N195=$AZ$3,0,"-")))</f>
        <v>-</v>
      </c>
      <c r="AL195" s="210" t="str">
        <f t="shared" ref="AL195:AL218" si="105">IF(O195=$AZ$1,$R$158,IF(O195=$AZ$2,$S$158,IF(O195=$AZ$3,0,"-")))</f>
        <v>-</v>
      </c>
      <c r="AM195" s="210" t="str">
        <f t="shared" ref="AM195:AM218" si="106">IF(P195=$AZ$1,$R$159,IF(P195=$AZ$2,$S$159,IF(P195=$AZ$3,0,"-")))</f>
        <v>-</v>
      </c>
      <c r="AN195" s="210" t="str">
        <f t="shared" ref="AN195:AN218" si="107">IF(Q195=$AZ$1,$R$160,IF(Q195=$AZ$2,$S$160,IF(Q195=$AZ$3,0,"-")))</f>
        <v>-</v>
      </c>
      <c r="AO195" s="210" t="str">
        <f t="shared" ref="AO195:AO218" si="108">IF(R195=$AZ$1,$R$161,IF(R195=$AZ$2,$S$161,IF(R195=$AZ$3,0,"-")))</f>
        <v>-</v>
      </c>
      <c r="AP195" s="210" t="str">
        <f t="shared" ref="AP195:AP218" si="109">IF(S195=$AZ$1,$R$162,IF(S195=$AZ$2,$S$162,IF(S195=$AZ$3,0,"-")))</f>
        <v>-</v>
      </c>
      <c r="AQ195" s="210" t="str">
        <f t="shared" ref="AQ195:AQ218" si="110">IF(T195=$AZ$1,$R$163,IF(T195=$AZ$2,$S$163,IF(T195=$AZ$3,0,"-")))</f>
        <v>-</v>
      </c>
      <c r="AR195" s="211" t="str">
        <f t="shared" ref="AR195:AR218" si="111">IF(U195=$AZ$1,$R$164,IF(U195=$AZ$2,$S$164,IF(U195=$AZ$3,0,"-")))</f>
        <v>-</v>
      </c>
      <c r="AS195" s="212">
        <f>SUM(Y195:AR195)</f>
        <v>0</v>
      </c>
    </row>
    <row r="196" spans="1:45" x14ac:dyDescent="0.25">
      <c r="A196" s="207" t="s">
        <v>87</v>
      </c>
      <c r="B196" s="160" t="s">
        <v>170</v>
      </c>
      <c r="C196" s="160" t="s">
        <v>170</v>
      </c>
      <c r="D196" s="160" t="s">
        <v>170</v>
      </c>
      <c r="E196" s="160" t="s">
        <v>170</v>
      </c>
      <c r="F196" s="160" t="s">
        <v>170</v>
      </c>
      <c r="G196" s="160" t="s">
        <v>170</v>
      </c>
      <c r="H196" s="160" t="s">
        <v>170</v>
      </c>
      <c r="I196" s="160" t="s">
        <v>170</v>
      </c>
      <c r="J196" s="160" t="s">
        <v>170</v>
      </c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1"/>
      <c r="X196" s="207" t="s">
        <v>87</v>
      </c>
      <c r="Y196" s="204">
        <f t="shared" si="92"/>
        <v>0</v>
      </c>
      <c r="Z196" s="204">
        <f t="shared" si="93"/>
        <v>0</v>
      </c>
      <c r="AA196" s="204">
        <f t="shared" si="94"/>
        <v>0</v>
      </c>
      <c r="AB196" s="204">
        <f t="shared" si="95"/>
        <v>0</v>
      </c>
      <c r="AC196" s="204">
        <f t="shared" si="96"/>
        <v>0</v>
      </c>
      <c r="AD196" s="204">
        <f t="shared" si="97"/>
        <v>0</v>
      </c>
      <c r="AE196" s="204">
        <f t="shared" si="98"/>
        <v>0</v>
      </c>
      <c r="AF196" s="204">
        <f t="shared" si="99"/>
        <v>0</v>
      </c>
      <c r="AG196" s="204">
        <f t="shared" si="100"/>
        <v>0</v>
      </c>
      <c r="AH196" s="204" t="str">
        <f t="shared" si="101"/>
        <v>-</v>
      </c>
      <c r="AI196" s="204" t="str">
        <f t="shared" si="102"/>
        <v>-</v>
      </c>
      <c r="AJ196" s="204" t="str">
        <f t="shared" si="103"/>
        <v>-</v>
      </c>
      <c r="AK196" s="204" t="str">
        <f t="shared" si="104"/>
        <v>-</v>
      </c>
      <c r="AL196" s="204" t="str">
        <f t="shared" si="105"/>
        <v>-</v>
      </c>
      <c r="AM196" s="204" t="str">
        <f t="shared" si="106"/>
        <v>-</v>
      </c>
      <c r="AN196" s="204" t="str">
        <f t="shared" si="107"/>
        <v>-</v>
      </c>
      <c r="AO196" s="204" t="str">
        <f t="shared" si="108"/>
        <v>-</v>
      </c>
      <c r="AP196" s="204" t="str">
        <f t="shared" si="109"/>
        <v>-</v>
      </c>
      <c r="AQ196" s="204" t="str">
        <f t="shared" si="110"/>
        <v>-</v>
      </c>
      <c r="AR196" s="213" t="str">
        <f t="shared" si="111"/>
        <v>-</v>
      </c>
      <c r="AS196" s="214">
        <f t="shared" ref="AS196:AS218" si="112">SUM(Y196:AR196)</f>
        <v>0</v>
      </c>
    </row>
    <row r="197" spans="1:45" x14ac:dyDescent="0.25">
      <c r="A197" s="207" t="s">
        <v>88</v>
      </c>
      <c r="B197" s="160" t="s">
        <v>170</v>
      </c>
      <c r="C197" s="160" t="s">
        <v>170</v>
      </c>
      <c r="D197" s="160" t="s">
        <v>170</v>
      </c>
      <c r="E197" s="160" t="s">
        <v>170</v>
      </c>
      <c r="F197" s="160" t="s">
        <v>170</v>
      </c>
      <c r="G197" s="160" t="s">
        <v>170</v>
      </c>
      <c r="H197" s="160" t="s">
        <v>170</v>
      </c>
      <c r="I197" s="160" t="s">
        <v>170</v>
      </c>
      <c r="J197" s="160" t="s">
        <v>170</v>
      </c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1"/>
      <c r="X197" s="207" t="s">
        <v>88</v>
      </c>
      <c r="Y197" s="208">
        <f t="shared" si="92"/>
        <v>0</v>
      </c>
      <c r="Z197" s="208">
        <f t="shared" si="93"/>
        <v>0</v>
      </c>
      <c r="AA197" s="208">
        <f t="shared" si="94"/>
        <v>0</v>
      </c>
      <c r="AB197" s="208">
        <f t="shared" si="95"/>
        <v>0</v>
      </c>
      <c r="AC197" s="208">
        <f t="shared" si="96"/>
        <v>0</v>
      </c>
      <c r="AD197" s="208">
        <f t="shared" si="97"/>
        <v>0</v>
      </c>
      <c r="AE197" s="208">
        <f t="shared" si="98"/>
        <v>0</v>
      </c>
      <c r="AF197" s="208">
        <f t="shared" si="99"/>
        <v>0</v>
      </c>
      <c r="AG197" s="208">
        <f t="shared" si="100"/>
        <v>0</v>
      </c>
      <c r="AH197" s="208" t="str">
        <f t="shared" si="101"/>
        <v>-</v>
      </c>
      <c r="AI197" s="208" t="str">
        <f t="shared" si="102"/>
        <v>-</v>
      </c>
      <c r="AJ197" s="208" t="str">
        <f t="shared" si="103"/>
        <v>-</v>
      </c>
      <c r="AK197" s="208" t="str">
        <f t="shared" si="104"/>
        <v>-</v>
      </c>
      <c r="AL197" s="208" t="str">
        <f t="shared" si="105"/>
        <v>-</v>
      </c>
      <c r="AM197" s="208" t="str">
        <f t="shared" si="106"/>
        <v>-</v>
      </c>
      <c r="AN197" s="208" t="str">
        <f t="shared" si="107"/>
        <v>-</v>
      </c>
      <c r="AO197" s="208" t="str">
        <f t="shared" si="108"/>
        <v>-</v>
      </c>
      <c r="AP197" s="208" t="str">
        <f t="shared" si="109"/>
        <v>-</v>
      </c>
      <c r="AQ197" s="208" t="str">
        <f t="shared" si="110"/>
        <v>-</v>
      </c>
      <c r="AR197" s="215" t="str">
        <f t="shared" si="111"/>
        <v>-</v>
      </c>
      <c r="AS197" s="214">
        <f t="shared" si="112"/>
        <v>0</v>
      </c>
    </row>
    <row r="198" spans="1:45" x14ac:dyDescent="0.25">
      <c r="A198" s="207" t="s">
        <v>89</v>
      </c>
      <c r="B198" s="160" t="s">
        <v>170</v>
      </c>
      <c r="C198" s="160" t="s">
        <v>170</v>
      </c>
      <c r="D198" s="160" t="s">
        <v>170</v>
      </c>
      <c r="E198" s="160" t="s">
        <v>170</v>
      </c>
      <c r="F198" s="160" t="s">
        <v>170</v>
      </c>
      <c r="G198" s="160" t="s">
        <v>170</v>
      </c>
      <c r="H198" s="160" t="s">
        <v>170</v>
      </c>
      <c r="I198" s="160" t="s">
        <v>170</v>
      </c>
      <c r="J198" s="160" t="s">
        <v>170</v>
      </c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1"/>
      <c r="X198" s="207" t="s">
        <v>89</v>
      </c>
      <c r="Y198" s="208">
        <f t="shared" si="92"/>
        <v>0</v>
      </c>
      <c r="Z198" s="208">
        <f t="shared" si="93"/>
        <v>0</v>
      </c>
      <c r="AA198" s="208">
        <f t="shared" si="94"/>
        <v>0</v>
      </c>
      <c r="AB198" s="208">
        <f t="shared" si="95"/>
        <v>0</v>
      </c>
      <c r="AC198" s="208">
        <f t="shared" si="96"/>
        <v>0</v>
      </c>
      <c r="AD198" s="208">
        <f t="shared" si="97"/>
        <v>0</v>
      </c>
      <c r="AE198" s="208">
        <f t="shared" si="98"/>
        <v>0</v>
      </c>
      <c r="AF198" s="208">
        <f t="shared" si="99"/>
        <v>0</v>
      </c>
      <c r="AG198" s="208">
        <f t="shared" si="100"/>
        <v>0</v>
      </c>
      <c r="AH198" s="208" t="str">
        <f t="shared" si="101"/>
        <v>-</v>
      </c>
      <c r="AI198" s="208" t="str">
        <f t="shared" si="102"/>
        <v>-</v>
      </c>
      <c r="AJ198" s="208" t="str">
        <f t="shared" si="103"/>
        <v>-</v>
      </c>
      <c r="AK198" s="208" t="str">
        <f t="shared" si="104"/>
        <v>-</v>
      </c>
      <c r="AL198" s="208" t="str">
        <f t="shared" si="105"/>
        <v>-</v>
      </c>
      <c r="AM198" s="208" t="str">
        <f t="shared" si="106"/>
        <v>-</v>
      </c>
      <c r="AN198" s="208" t="str">
        <f t="shared" si="107"/>
        <v>-</v>
      </c>
      <c r="AO198" s="208" t="str">
        <f t="shared" si="108"/>
        <v>-</v>
      </c>
      <c r="AP198" s="208" t="str">
        <f t="shared" si="109"/>
        <v>-</v>
      </c>
      <c r="AQ198" s="208" t="str">
        <f t="shared" si="110"/>
        <v>-</v>
      </c>
      <c r="AR198" s="215" t="str">
        <f t="shared" si="111"/>
        <v>-</v>
      </c>
      <c r="AS198" s="214">
        <f t="shared" si="112"/>
        <v>0</v>
      </c>
    </row>
    <row r="199" spans="1:45" x14ac:dyDescent="0.25">
      <c r="A199" s="207" t="s">
        <v>90</v>
      </c>
      <c r="B199" s="160" t="s">
        <v>170</v>
      </c>
      <c r="C199" s="160" t="s">
        <v>170</v>
      </c>
      <c r="D199" s="160" t="s">
        <v>170</v>
      </c>
      <c r="E199" s="160" t="s">
        <v>170</v>
      </c>
      <c r="F199" s="160" t="s">
        <v>170</v>
      </c>
      <c r="G199" s="160" t="s">
        <v>170</v>
      </c>
      <c r="H199" s="160" t="s">
        <v>170</v>
      </c>
      <c r="I199" s="160" t="s">
        <v>170</v>
      </c>
      <c r="J199" s="160" t="s">
        <v>170</v>
      </c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1"/>
      <c r="X199" s="207" t="s">
        <v>90</v>
      </c>
      <c r="Y199" s="208">
        <f t="shared" si="92"/>
        <v>0</v>
      </c>
      <c r="Z199" s="208">
        <f t="shared" si="93"/>
        <v>0</v>
      </c>
      <c r="AA199" s="208">
        <f t="shared" si="94"/>
        <v>0</v>
      </c>
      <c r="AB199" s="208">
        <f t="shared" si="95"/>
        <v>0</v>
      </c>
      <c r="AC199" s="208">
        <f t="shared" si="96"/>
        <v>0</v>
      </c>
      <c r="AD199" s="208">
        <f t="shared" si="97"/>
        <v>0</v>
      </c>
      <c r="AE199" s="208">
        <f t="shared" si="98"/>
        <v>0</v>
      </c>
      <c r="AF199" s="208">
        <f t="shared" si="99"/>
        <v>0</v>
      </c>
      <c r="AG199" s="208">
        <f t="shared" si="100"/>
        <v>0</v>
      </c>
      <c r="AH199" s="208" t="str">
        <f t="shared" si="101"/>
        <v>-</v>
      </c>
      <c r="AI199" s="208" t="str">
        <f t="shared" si="102"/>
        <v>-</v>
      </c>
      <c r="AJ199" s="208" t="str">
        <f t="shared" si="103"/>
        <v>-</v>
      </c>
      <c r="AK199" s="208" t="str">
        <f t="shared" si="104"/>
        <v>-</v>
      </c>
      <c r="AL199" s="208" t="str">
        <f t="shared" si="105"/>
        <v>-</v>
      </c>
      <c r="AM199" s="208" t="str">
        <f t="shared" si="106"/>
        <v>-</v>
      </c>
      <c r="AN199" s="208" t="str">
        <f t="shared" si="107"/>
        <v>-</v>
      </c>
      <c r="AO199" s="208" t="str">
        <f t="shared" si="108"/>
        <v>-</v>
      </c>
      <c r="AP199" s="208" t="str">
        <f t="shared" si="109"/>
        <v>-</v>
      </c>
      <c r="AQ199" s="208" t="str">
        <f t="shared" si="110"/>
        <v>-</v>
      </c>
      <c r="AR199" s="215" t="str">
        <f t="shared" si="111"/>
        <v>-</v>
      </c>
      <c r="AS199" s="214">
        <f t="shared" si="112"/>
        <v>0</v>
      </c>
    </row>
    <row r="200" spans="1:45" x14ac:dyDescent="0.25">
      <c r="A200" s="207" t="s">
        <v>91</v>
      </c>
      <c r="B200" s="160" t="s">
        <v>170</v>
      </c>
      <c r="C200" s="160" t="s">
        <v>170</v>
      </c>
      <c r="D200" s="160" t="s">
        <v>170</v>
      </c>
      <c r="E200" s="160" t="s">
        <v>170</v>
      </c>
      <c r="F200" s="160" t="s">
        <v>170</v>
      </c>
      <c r="G200" s="160" t="s">
        <v>170</v>
      </c>
      <c r="H200" s="160" t="s">
        <v>170</v>
      </c>
      <c r="I200" s="160" t="s">
        <v>170</v>
      </c>
      <c r="J200" s="160" t="s">
        <v>170</v>
      </c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1"/>
      <c r="X200" s="207" t="s">
        <v>91</v>
      </c>
      <c r="Y200" s="208">
        <f t="shared" si="92"/>
        <v>0</v>
      </c>
      <c r="Z200" s="208">
        <f t="shared" si="93"/>
        <v>0</v>
      </c>
      <c r="AA200" s="208">
        <f t="shared" si="94"/>
        <v>0</v>
      </c>
      <c r="AB200" s="208">
        <f t="shared" si="95"/>
        <v>0</v>
      </c>
      <c r="AC200" s="208">
        <f t="shared" si="96"/>
        <v>0</v>
      </c>
      <c r="AD200" s="208">
        <f t="shared" si="97"/>
        <v>0</v>
      </c>
      <c r="AE200" s="208">
        <f t="shared" si="98"/>
        <v>0</v>
      </c>
      <c r="AF200" s="208">
        <f t="shared" si="99"/>
        <v>0</v>
      </c>
      <c r="AG200" s="208">
        <f t="shared" si="100"/>
        <v>0</v>
      </c>
      <c r="AH200" s="208" t="str">
        <f t="shared" si="101"/>
        <v>-</v>
      </c>
      <c r="AI200" s="208" t="str">
        <f t="shared" si="102"/>
        <v>-</v>
      </c>
      <c r="AJ200" s="208" t="str">
        <f t="shared" si="103"/>
        <v>-</v>
      </c>
      <c r="AK200" s="208" t="str">
        <f t="shared" si="104"/>
        <v>-</v>
      </c>
      <c r="AL200" s="208" t="str">
        <f t="shared" si="105"/>
        <v>-</v>
      </c>
      <c r="AM200" s="208" t="str">
        <f t="shared" si="106"/>
        <v>-</v>
      </c>
      <c r="AN200" s="208" t="str">
        <f t="shared" si="107"/>
        <v>-</v>
      </c>
      <c r="AO200" s="208" t="str">
        <f t="shared" si="108"/>
        <v>-</v>
      </c>
      <c r="AP200" s="208" t="str">
        <f t="shared" si="109"/>
        <v>-</v>
      </c>
      <c r="AQ200" s="208" t="str">
        <f t="shared" si="110"/>
        <v>-</v>
      </c>
      <c r="AR200" s="215" t="str">
        <f t="shared" si="111"/>
        <v>-</v>
      </c>
      <c r="AS200" s="214">
        <f t="shared" si="112"/>
        <v>0</v>
      </c>
    </row>
    <row r="201" spans="1:45" x14ac:dyDescent="0.25">
      <c r="A201" s="207" t="s">
        <v>92</v>
      </c>
      <c r="B201" s="160" t="s">
        <v>170</v>
      </c>
      <c r="C201" s="160" t="s">
        <v>170</v>
      </c>
      <c r="D201" s="160" t="s">
        <v>170</v>
      </c>
      <c r="E201" s="160" t="s">
        <v>170</v>
      </c>
      <c r="F201" s="160" t="s">
        <v>170</v>
      </c>
      <c r="G201" s="160" t="s">
        <v>170</v>
      </c>
      <c r="H201" s="160" t="s">
        <v>170</v>
      </c>
      <c r="I201" s="160" t="s">
        <v>170</v>
      </c>
      <c r="J201" s="160" t="s">
        <v>170</v>
      </c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1"/>
      <c r="X201" s="207" t="s">
        <v>92</v>
      </c>
      <c r="Y201" s="208">
        <f t="shared" si="92"/>
        <v>0</v>
      </c>
      <c r="Z201" s="208">
        <f t="shared" si="93"/>
        <v>0</v>
      </c>
      <c r="AA201" s="208">
        <f t="shared" si="94"/>
        <v>0</v>
      </c>
      <c r="AB201" s="208">
        <f t="shared" si="95"/>
        <v>0</v>
      </c>
      <c r="AC201" s="208">
        <f t="shared" si="96"/>
        <v>0</v>
      </c>
      <c r="AD201" s="208">
        <f t="shared" si="97"/>
        <v>0</v>
      </c>
      <c r="AE201" s="208">
        <f t="shared" si="98"/>
        <v>0</v>
      </c>
      <c r="AF201" s="208">
        <f t="shared" si="99"/>
        <v>0</v>
      </c>
      <c r="AG201" s="208">
        <f t="shared" si="100"/>
        <v>0</v>
      </c>
      <c r="AH201" s="208" t="str">
        <f t="shared" si="101"/>
        <v>-</v>
      </c>
      <c r="AI201" s="208" t="str">
        <f t="shared" si="102"/>
        <v>-</v>
      </c>
      <c r="AJ201" s="208" t="str">
        <f t="shared" si="103"/>
        <v>-</v>
      </c>
      <c r="AK201" s="208" t="str">
        <f t="shared" si="104"/>
        <v>-</v>
      </c>
      <c r="AL201" s="208" t="str">
        <f t="shared" si="105"/>
        <v>-</v>
      </c>
      <c r="AM201" s="208" t="str">
        <f t="shared" si="106"/>
        <v>-</v>
      </c>
      <c r="AN201" s="208" t="str">
        <f t="shared" si="107"/>
        <v>-</v>
      </c>
      <c r="AO201" s="208" t="str">
        <f t="shared" si="108"/>
        <v>-</v>
      </c>
      <c r="AP201" s="208" t="str">
        <f t="shared" si="109"/>
        <v>-</v>
      </c>
      <c r="AQ201" s="208" t="str">
        <f t="shared" si="110"/>
        <v>-</v>
      </c>
      <c r="AR201" s="215" t="str">
        <f t="shared" si="111"/>
        <v>-</v>
      </c>
      <c r="AS201" s="214">
        <f t="shared" si="112"/>
        <v>0</v>
      </c>
    </row>
    <row r="202" spans="1:45" x14ac:dyDescent="0.25">
      <c r="A202" s="207" t="s">
        <v>93</v>
      </c>
      <c r="B202" s="160" t="s">
        <v>170</v>
      </c>
      <c r="C202" s="160" t="s">
        <v>170</v>
      </c>
      <c r="D202" s="160" t="s">
        <v>170</v>
      </c>
      <c r="E202" s="160" t="s">
        <v>170</v>
      </c>
      <c r="F202" s="160" t="s">
        <v>170</v>
      </c>
      <c r="G202" s="160" t="s">
        <v>170</v>
      </c>
      <c r="H202" s="160" t="s">
        <v>170</v>
      </c>
      <c r="I202" s="160" t="s">
        <v>170</v>
      </c>
      <c r="J202" s="160" t="s">
        <v>170</v>
      </c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1"/>
      <c r="X202" s="207" t="s">
        <v>93</v>
      </c>
      <c r="Y202" s="208">
        <f t="shared" si="92"/>
        <v>0</v>
      </c>
      <c r="Z202" s="208">
        <f t="shared" si="93"/>
        <v>0</v>
      </c>
      <c r="AA202" s="208">
        <f t="shared" si="94"/>
        <v>0</v>
      </c>
      <c r="AB202" s="208">
        <f t="shared" si="95"/>
        <v>0</v>
      </c>
      <c r="AC202" s="208">
        <f t="shared" si="96"/>
        <v>0</v>
      </c>
      <c r="AD202" s="208">
        <f t="shared" si="97"/>
        <v>0</v>
      </c>
      <c r="AE202" s="208">
        <f t="shared" si="98"/>
        <v>0</v>
      </c>
      <c r="AF202" s="208">
        <f t="shared" si="99"/>
        <v>0</v>
      </c>
      <c r="AG202" s="208">
        <f t="shared" si="100"/>
        <v>0</v>
      </c>
      <c r="AH202" s="208" t="str">
        <f t="shared" si="101"/>
        <v>-</v>
      </c>
      <c r="AI202" s="208" t="str">
        <f t="shared" si="102"/>
        <v>-</v>
      </c>
      <c r="AJ202" s="208" t="str">
        <f t="shared" si="103"/>
        <v>-</v>
      </c>
      <c r="AK202" s="208" t="str">
        <f t="shared" si="104"/>
        <v>-</v>
      </c>
      <c r="AL202" s="208" t="str">
        <f t="shared" si="105"/>
        <v>-</v>
      </c>
      <c r="AM202" s="208" t="str">
        <f t="shared" si="106"/>
        <v>-</v>
      </c>
      <c r="AN202" s="208" t="str">
        <f t="shared" si="107"/>
        <v>-</v>
      </c>
      <c r="AO202" s="208" t="str">
        <f t="shared" si="108"/>
        <v>-</v>
      </c>
      <c r="AP202" s="208" t="str">
        <f t="shared" si="109"/>
        <v>-</v>
      </c>
      <c r="AQ202" s="208" t="str">
        <f t="shared" si="110"/>
        <v>-</v>
      </c>
      <c r="AR202" s="215" t="str">
        <f t="shared" si="111"/>
        <v>-</v>
      </c>
      <c r="AS202" s="214">
        <f t="shared" si="112"/>
        <v>0</v>
      </c>
    </row>
    <row r="203" spans="1:45" x14ac:dyDescent="0.25">
      <c r="A203" s="207" t="s">
        <v>94</v>
      </c>
      <c r="B203" s="160" t="s">
        <v>170</v>
      </c>
      <c r="C203" s="160" t="s">
        <v>170</v>
      </c>
      <c r="D203" s="160" t="s">
        <v>170</v>
      </c>
      <c r="E203" s="160" t="s">
        <v>170</v>
      </c>
      <c r="F203" s="160" t="s">
        <v>170</v>
      </c>
      <c r="G203" s="160" t="s">
        <v>170</v>
      </c>
      <c r="H203" s="160" t="s">
        <v>170</v>
      </c>
      <c r="I203" s="160" t="s">
        <v>170</v>
      </c>
      <c r="J203" s="160" t="s">
        <v>170</v>
      </c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1"/>
      <c r="X203" s="207" t="s">
        <v>94</v>
      </c>
      <c r="Y203" s="208">
        <f t="shared" si="92"/>
        <v>0</v>
      </c>
      <c r="Z203" s="208">
        <f t="shared" si="93"/>
        <v>0</v>
      </c>
      <c r="AA203" s="208">
        <f t="shared" si="94"/>
        <v>0</v>
      </c>
      <c r="AB203" s="208">
        <f t="shared" si="95"/>
        <v>0</v>
      </c>
      <c r="AC203" s="208">
        <f t="shared" si="96"/>
        <v>0</v>
      </c>
      <c r="AD203" s="208">
        <f t="shared" si="97"/>
        <v>0</v>
      </c>
      <c r="AE203" s="208">
        <f t="shared" si="98"/>
        <v>0</v>
      </c>
      <c r="AF203" s="208">
        <f t="shared" si="99"/>
        <v>0</v>
      </c>
      <c r="AG203" s="208">
        <f t="shared" si="100"/>
        <v>0</v>
      </c>
      <c r="AH203" s="208" t="str">
        <f t="shared" si="101"/>
        <v>-</v>
      </c>
      <c r="AI203" s="208" t="str">
        <f t="shared" si="102"/>
        <v>-</v>
      </c>
      <c r="AJ203" s="208" t="str">
        <f t="shared" si="103"/>
        <v>-</v>
      </c>
      <c r="AK203" s="208" t="str">
        <f t="shared" si="104"/>
        <v>-</v>
      </c>
      <c r="AL203" s="208" t="str">
        <f t="shared" si="105"/>
        <v>-</v>
      </c>
      <c r="AM203" s="208" t="str">
        <f t="shared" si="106"/>
        <v>-</v>
      </c>
      <c r="AN203" s="208" t="str">
        <f t="shared" si="107"/>
        <v>-</v>
      </c>
      <c r="AO203" s="208" t="str">
        <f t="shared" si="108"/>
        <v>-</v>
      </c>
      <c r="AP203" s="208" t="str">
        <f t="shared" si="109"/>
        <v>-</v>
      </c>
      <c r="AQ203" s="208" t="str">
        <f t="shared" si="110"/>
        <v>-</v>
      </c>
      <c r="AR203" s="215" t="str">
        <f t="shared" si="111"/>
        <v>-</v>
      </c>
      <c r="AS203" s="214">
        <f t="shared" si="112"/>
        <v>0</v>
      </c>
    </row>
    <row r="204" spans="1:45" x14ac:dyDescent="0.25">
      <c r="A204" s="207" t="s">
        <v>95</v>
      </c>
      <c r="B204" s="160" t="s">
        <v>170</v>
      </c>
      <c r="C204" s="160" t="s">
        <v>170</v>
      </c>
      <c r="D204" s="160" t="s">
        <v>170</v>
      </c>
      <c r="E204" s="160" t="s">
        <v>170</v>
      </c>
      <c r="F204" s="160" t="s">
        <v>170</v>
      </c>
      <c r="G204" s="160" t="s">
        <v>170</v>
      </c>
      <c r="H204" s="160" t="s">
        <v>170</v>
      </c>
      <c r="I204" s="160" t="s">
        <v>170</v>
      </c>
      <c r="J204" s="160" t="s">
        <v>170</v>
      </c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1"/>
      <c r="X204" s="207" t="s">
        <v>95</v>
      </c>
      <c r="Y204" s="208">
        <f t="shared" si="92"/>
        <v>0</v>
      </c>
      <c r="Z204" s="208">
        <f t="shared" si="93"/>
        <v>0</v>
      </c>
      <c r="AA204" s="208">
        <f t="shared" si="94"/>
        <v>0</v>
      </c>
      <c r="AB204" s="208">
        <f t="shared" si="95"/>
        <v>0</v>
      </c>
      <c r="AC204" s="208">
        <f t="shared" si="96"/>
        <v>0</v>
      </c>
      <c r="AD204" s="208">
        <f t="shared" si="97"/>
        <v>0</v>
      </c>
      <c r="AE204" s="208">
        <f t="shared" si="98"/>
        <v>0</v>
      </c>
      <c r="AF204" s="208">
        <f t="shared" si="99"/>
        <v>0</v>
      </c>
      <c r="AG204" s="208">
        <f t="shared" si="100"/>
        <v>0</v>
      </c>
      <c r="AH204" s="208" t="str">
        <f t="shared" si="101"/>
        <v>-</v>
      </c>
      <c r="AI204" s="208" t="str">
        <f t="shared" si="102"/>
        <v>-</v>
      </c>
      <c r="AJ204" s="208" t="str">
        <f t="shared" si="103"/>
        <v>-</v>
      </c>
      <c r="AK204" s="208" t="str">
        <f t="shared" si="104"/>
        <v>-</v>
      </c>
      <c r="AL204" s="208" t="str">
        <f t="shared" si="105"/>
        <v>-</v>
      </c>
      <c r="AM204" s="208" t="str">
        <f t="shared" si="106"/>
        <v>-</v>
      </c>
      <c r="AN204" s="208" t="str">
        <f t="shared" si="107"/>
        <v>-</v>
      </c>
      <c r="AO204" s="208" t="str">
        <f t="shared" si="108"/>
        <v>-</v>
      </c>
      <c r="AP204" s="208" t="str">
        <f t="shared" si="109"/>
        <v>-</v>
      </c>
      <c r="AQ204" s="208" t="str">
        <f t="shared" si="110"/>
        <v>-</v>
      </c>
      <c r="AR204" s="215" t="str">
        <f t="shared" si="111"/>
        <v>-</v>
      </c>
      <c r="AS204" s="214">
        <f t="shared" si="112"/>
        <v>0</v>
      </c>
    </row>
    <row r="205" spans="1:45" x14ac:dyDescent="0.25">
      <c r="A205" s="207" t="s">
        <v>96</v>
      </c>
      <c r="B205" s="160" t="s">
        <v>170</v>
      </c>
      <c r="C205" s="160" t="s">
        <v>170</v>
      </c>
      <c r="D205" s="160" t="s">
        <v>170</v>
      </c>
      <c r="E205" s="160" t="s">
        <v>170</v>
      </c>
      <c r="F205" s="160" t="s">
        <v>170</v>
      </c>
      <c r="G205" s="160" t="s">
        <v>170</v>
      </c>
      <c r="H205" s="160" t="s">
        <v>170</v>
      </c>
      <c r="I205" s="160" t="s">
        <v>170</v>
      </c>
      <c r="J205" s="160" t="s">
        <v>170</v>
      </c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1"/>
      <c r="X205" s="207" t="s">
        <v>96</v>
      </c>
      <c r="Y205" s="208">
        <f t="shared" si="92"/>
        <v>0</v>
      </c>
      <c r="Z205" s="208">
        <f t="shared" si="93"/>
        <v>0</v>
      </c>
      <c r="AA205" s="208">
        <f t="shared" si="94"/>
        <v>0</v>
      </c>
      <c r="AB205" s="208">
        <f t="shared" si="95"/>
        <v>0</v>
      </c>
      <c r="AC205" s="208">
        <f t="shared" si="96"/>
        <v>0</v>
      </c>
      <c r="AD205" s="208">
        <f t="shared" si="97"/>
        <v>0</v>
      </c>
      <c r="AE205" s="208">
        <f t="shared" si="98"/>
        <v>0</v>
      </c>
      <c r="AF205" s="208">
        <f t="shared" si="99"/>
        <v>0</v>
      </c>
      <c r="AG205" s="208">
        <f t="shared" si="100"/>
        <v>0</v>
      </c>
      <c r="AH205" s="208" t="str">
        <f t="shared" si="101"/>
        <v>-</v>
      </c>
      <c r="AI205" s="208" t="str">
        <f t="shared" si="102"/>
        <v>-</v>
      </c>
      <c r="AJ205" s="208" t="str">
        <f t="shared" si="103"/>
        <v>-</v>
      </c>
      <c r="AK205" s="208" t="str">
        <f t="shared" si="104"/>
        <v>-</v>
      </c>
      <c r="AL205" s="208" t="str">
        <f t="shared" si="105"/>
        <v>-</v>
      </c>
      <c r="AM205" s="208" t="str">
        <f t="shared" si="106"/>
        <v>-</v>
      </c>
      <c r="AN205" s="208" t="str">
        <f t="shared" si="107"/>
        <v>-</v>
      </c>
      <c r="AO205" s="208" t="str">
        <f t="shared" si="108"/>
        <v>-</v>
      </c>
      <c r="AP205" s="208" t="str">
        <f t="shared" si="109"/>
        <v>-</v>
      </c>
      <c r="AQ205" s="208" t="str">
        <f t="shared" si="110"/>
        <v>-</v>
      </c>
      <c r="AR205" s="215" t="str">
        <f t="shared" si="111"/>
        <v>-</v>
      </c>
      <c r="AS205" s="214">
        <f t="shared" si="112"/>
        <v>0</v>
      </c>
    </row>
    <row r="206" spans="1:45" x14ac:dyDescent="0.25">
      <c r="A206" s="207" t="s">
        <v>97</v>
      </c>
      <c r="B206" s="160" t="s">
        <v>170</v>
      </c>
      <c r="C206" s="160" t="s">
        <v>170</v>
      </c>
      <c r="D206" s="160" t="s">
        <v>170</v>
      </c>
      <c r="E206" s="160" t="s">
        <v>170</v>
      </c>
      <c r="F206" s="160" t="s">
        <v>170</v>
      </c>
      <c r="G206" s="160" t="s">
        <v>170</v>
      </c>
      <c r="H206" s="160" t="s">
        <v>170</v>
      </c>
      <c r="I206" s="160" t="s">
        <v>170</v>
      </c>
      <c r="J206" s="160" t="s">
        <v>170</v>
      </c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1"/>
      <c r="X206" s="207" t="s">
        <v>97</v>
      </c>
      <c r="Y206" s="208">
        <f t="shared" si="92"/>
        <v>0</v>
      </c>
      <c r="Z206" s="208">
        <f t="shared" si="93"/>
        <v>0</v>
      </c>
      <c r="AA206" s="208">
        <f t="shared" si="94"/>
        <v>0</v>
      </c>
      <c r="AB206" s="208">
        <f t="shared" si="95"/>
        <v>0</v>
      </c>
      <c r="AC206" s="208">
        <f t="shared" si="96"/>
        <v>0</v>
      </c>
      <c r="AD206" s="208">
        <f t="shared" si="97"/>
        <v>0</v>
      </c>
      <c r="AE206" s="208">
        <f t="shared" si="98"/>
        <v>0</v>
      </c>
      <c r="AF206" s="208">
        <f t="shared" si="99"/>
        <v>0</v>
      </c>
      <c r="AG206" s="208">
        <f t="shared" si="100"/>
        <v>0</v>
      </c>
      <c r="AH206" s="208" t="str">
        <f t="shared" si="101"/>
        <v>-</v>
      </c>
      <c r="AI206" s="208" t="str">
        <f t="shared" si="102"/>
        <v>-</v>
      </c>
      <c r="AJ206" s="208" t="str">
        <f t="shared" si="103"/>
        <v>-</v>
      </c>
      <c r="AK206" s="208" t="str">
        <f t="shared" si="104"/>
        <v>-</v>
      </c>
      <c r="AL206" s="208" t="str">
        <f t="shared" si="105"/>
        <v>-</v>
      </c>
      <c r="AM206" s="208" t="str">
        <f t="shared" si="106"/>
        <v>-</v>
      </c>
      <c r="AN206" s="208" t="str">
        <f t="shared" si="107"/>
        <v>-</v>
      </c>
      <c r="AO206" s="208" t="str">
        <f t="shared" si="108"/>
        <v>-</v>
      </c>
      <c r="AP206" s="208" t="str">
        <f t="shared" si="109"/>
        <v>-</v>
      </c>
      <c r="AQ206" s="208" t="str">
        <f t="shared" si="110"/>
        <v>-</v>
      </c>
      <c r="AR206" s="215" t="str">
        <f t="shared" si="111"/>
        <v>-</v>
      </c>
      <c r="AS206" s="214">
        <f t="shared" si="112"/>
        <v>0</v>
      </c>
    </row>
    <row r="207" spans="1:45" x14ac:dyDescent="0.25">
      <c r="A207" s="207" t="s">
        <v>98</v>
      </c>
      <c r="B207" s="160" t="s">
        <v>170</v>
      </c>
      <c r="C207" s="160" t="s">
        <v>170</v>
      </c>
      <c r="D207" s="160" t="s">
        <v>170</v>
      </c>
      <c r="E207" s="160" t="s">
        <v>170</v>
      </c>
      <c r="F207" s="160" t="s">
        <v>170</v>
      </c>
      <c r="G207" s="160" t="s">
        <v>170</v>
      </c>
      <c r="H207" s="160" t="s">
        <v>170</v>
      </c>
      <c r="I207" s="160" t="s">
        <v>170</v>
      </c>
      <c r="J207" s="160" t="s">
        <v>170</v>
      </c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1"/>
      <c r="X207" s="207" t="s">
        <v>98</v>
      </c>
      <c r="Y207" s="208">
        <f t="shared" si="92"/>
        <v>0</v>
      </c>
      <c r="Z207" s="208">
        <f t="shared" si="93"/>
        <v>0</v>
      </c>
      <c r="AA207" s="208">
        <f t="shared" si="94"/>
        <v>0</v>
      </c>
      <c r="AB207" s="208">
        <f t="shared" si="95"/>
        <v>0</v>
      </c>
      <c r="AC207" s="208">
        <f t="shared" si="96"/>
        <v>0</v>
      </c>
      <c r="AD207" s="208">
        <f t="shared" si="97"/>
        <v>0</v>
      </c>
      <c r="AE207" s="208">
        <f t="shared" si="98"/>
        <v>0</v>
      </c>
      <c r="AF207" s="208">
        <f t="shared" si="99"/>
        <v>0</v>
      </c>
      <c r="AG207" s="208">
        <f t="shared" si="100"/>
        <v>0</v>
      </c>
      <c r="AH207" s="208" t="str">
        <f t="shared" si="101"/>
        <v>-</v>
      </c>
      <c r="AI207" s="208" t="str">
        <f t="shared" si="102"/>
        <v>-</v>
      </c>
      <c r="AJ207" s="208" t="str">
        <f t="shared" si="103"/>
        <v>-</v>
      </c>
      <c r="AK207" s="208" t="str">
        <f t="shared" si="104"/>
        <v>-</v>
      </c>
      <c r="AL207" s="208" t="str">
        <f t="shared" si="105"/>
        <v>-</v>
      </c>
      <c r="AM207" s="208" t="str">
        <f t="shared" si="106"/>
        <v>-</v>
      </c>
      <c r="AN207" s="208" t="str">
        <f t="shared" si="107"/>
        <v>-</v>
      </c>
      <c r="AO207" s="208" t="str">
        <f t="shared" si="108"/>
        <v>-</v>
      </c>
      <c r="AP207" s="208" t="str">
        <f t="shared" si="109"/>
        <v>-</v>
      </c>
      <c r="AQ207" s="208" t="str">
        <f t="shared" si="110"/>
        <v>-</v>
      </c>
      <c r="AR207" s="215" t="str">
        <f t="shared" si="111"/>
        <v>-</v>
      </c>
      <c r="AS207" s="214">
        <f t="shared" si="112"/>
        <v>0</v>
      </c>
    </row>
    <row r="208" spans="1:45" x14ac:dyDescent="0.25">
      <c r="A208" s="207" t="s">
        <v>99</v>
      </c>
      <c r="B208" s="160" t="s">
        <v>170</v>
      </c>
      <c r="C208" s="160" t="s">
        <v>170</v>
      </c>
      <c r="D208" s="160" t="s">
        <v>170</v>
      </c>
      <c r="E208" s="160" t="s">
        <v>170</v>
      </c>
      <c r="F208" s="160" t="s">
        <v>170</v>
      </c>
      <c r="G208" s="160" t="s">
        <v>170</v>
      </c>
      <c r="H208" s="160" t="s">
        <v>170</v>
      </c>
      <c r="I208" s="160" t="s">
        <v>170</v>
      </c>
      <c r="J208" s="160" t="s">
        <v>170</v>
      </c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1"/>
      <c r="X208" s="207" t="s">
        <v>99</v>
      </c>
      <c r="Y208" s="208">
        <f t="shared" si="92"/>
        <v>0</v>
      </c>
      <c r="Z208" s="208">
        <f t="shared" si="93"/>
        <v>0</v>
      </c>
      <c r="AA208" s="208">
        <f t="shared" si="94"/>
        <v>0</v>
      </c>
      <c r="AB208" s="208">
        <f t="shared" si="95"/>
        <v>0</v>
      </c>
      <c r="AC208" s="208">
        <f t="shared" si="96"/>
        <v>0</v>
      </c>
      <c r="AD208" s="208">
        <f t="shared" si="97"/>
        <v>0</v>
      </c>
      <c r="AE208" s="208">
        <f t="shared" si="98"/>
        <v>0</v>
      </c>
      <c r="AF208" s="208">
        <f t="shared" si="99"/>
        <v>0</v>
      </c>
      <c r="AG208" s="208">
        <f t="shared" si="100"/>
        <v>0</v>
      </c>
      <c r="AH208" s="208" t="str">
        <f t="shared" si="101"/>
        <v>-</v>
      </c>
      <c r="AI208" s="208" t="str">
        <f t="shared" si="102"/>
        <v>-</v>
      </c>
      <c r="AJ208" s="208" t="str">
        <f t="shared" si="103"/>
        <v>-</v>
      </c>
      <c r="AK208" s="208" t="str">
        <f t="shared" si="104"/>
        <v>-</v>
      </c>
      <c r="AL208" s="208" t="str">
        <f t="shared" si="105"/>
        <v>-</v>
      </c>
      <c r="AM208" s="208" t="str">
        <f t="shared" si="106"/>
        <v>-</v>
      </c>
      <c r="AN208" s="208" t="str">
        <f t="shared" si="107"/>
        <v>-</v>
      </c>
      <c r="AO208" s="208" t="str">
        <f t="shared" si="108"/>
        <v>-</v>
      </c>
      <c r="AP208" s="208" t="str">
        <f t="shared" si="109"/>
        <v>-</v>
      </c>
      <c r="AQ208" s="208" t="str">
        <f t="shared" si="110"/>
        <v>-</v>
      </c>
      <c r="AR208" s="215" t="str">
        <f t="shared" si="111"/>
        <v>-</v>
      </c>
      <c r="AS208" s="214">
        <f t="shared" si="112"/>
        <v>0</v>
      </c>
    </row>
    <row r="209" spans="1:45" x14ac:dyDescent="0.25">
      <c r="A209" s="207" t="s">
        <v>100</v>
      </c>
      <c r="B209" s="160" t="s">
        <v>170</v>
      </c>
      <c r="C209" s="160" t="s">
        <v>170</v>
      </c>
      <c r="D209" s="160" t="s">
        <v>170</v>
      </c>
      <c r="E209" s="160" t="s">
        <v>170</v>
      </c>
      <c r="F209" s="160" t="s">
        <v>170</v>
      </c>
      <c r="G209" s="160" t="s">
        <v>170</v>
      </c>
      <c r="H209" s="160" t="s">
        <v>170</v>
      </c>
      <c r="I209" s="160" t="s">
        <v>170</v>
      </c>
      <c r="J209" s="160" t="s">
        <v>170</v>
      </c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1"/>
      <c r="X209" s="207" t="s">
        <v>100</v>
      </c>
      <c r="Y209" s="208">
        <f t="shared" si="92"/>
        <v>0</v>
      </c>
      <c r="Z209" s="208">
        <f t="shared" si="93"/>
        <v>0</v>
      </c>
      <c r="AA209" s="208">
        <f t="shared" si="94"/>
        <v>0</v>
      </c>
      <c r="AB209" s="208">
        <f t="shared" si="95"/>
        <v>0</v>
      </c>
      <c r="AC209" s="208">
        <f t="shared" si="96"/>
        <v>0</v>
      </c>
      <c r="AD209" s="208">
        <f t="shared" si="97"/>
        <v>0</v>
      </c>
      <c r="AE209" s="208">
        <f t="shared" si="98"/>
        <v>0</v>
      </c>
      <c r="AF209" s="208">
        <f t="shared" si="99"/>
        <v>0</v>
      </c>
      <c r="AG209" s="208">
        <f t="shared" si="100"/>
        <v>0</v>
      </c>
      <c r="AH209" s="208" t="str">
        <f t="shared" si="101"/>
        <v>-</v>
      </c>
      <c r="AI209" s="208" t="str">
        <f t="shared" si="102"/>
        <v>-</v>
      </c>
      <c r="AJ209" s="208" t="str">
        <f t="shared" si="103"/>
        <v>-</v>
      </c>
      <c r="AK209" s="208" t="str">
        <f t="shared" si="104"/>
        <v>-</v>
      </c>
      <c r="AL209" s="208" t="str">
        <f t="shared" si="105"/>
        <v>-</v>
      </c>
      <c r="AM209" s="208" t="str">
        <f t="shared" si="106"/>
        <v>-</v>
      </c>
      <c r="AN209" s="208" t="str">
        <f t="shared" si="107"/>
        <v>-</v>
      </c>
      <c r="AO209" s="208" t="str">
        <f t="shared" si="108"/>
        <v>-</v>
      </c>
      <c r="AP209" s="208" t="str">
        <f t="shared" si="109"/>
        <v>-</v>
      </c>
      <c r="AQ209" s="208" t="str">
        <f t="shared" si="110"/>
        <v>-</v>
      </c>
      <c r="AR209" s="215" t="str">
        <f t="shared" si="111"/>
        <v>-</v>
      </c>
      <c r="AS209" s="214">
        <f t="shared" si="112"/>
        <v>0</v>
      </c>
    </row>
    <row r="210" spans="1:45" x14ac:dyDescent="0.25">
      <c r="A210" s="216" t="s">
        <v>101</v>
      </c>
      <c r="B210" s="160" t="s">
        <v>170</v>
      </c>
      <c r="C210" s="160" t="s">
        <v>170</v>
      </c>
      <c r="D210" s="160" t="s">
        <v>170</v>
      </c>
      <c r="E210" s="160" t="s">
        <v>170</v>
      </c>
      <c r="F210" s="160" t="s">
        <v>170</v>
      </c>
      <c r="G210" s="160" t="s">
        <v>170</v>
      </c>
      <c r="H210" s="160" t="s">
        <v>170</v>
      </c>
      <c r="I210" s="160" t="s">
        <v>170</v>
      </c>
      <c r="J210" s="160" t="s">
        <v>170</v>
      </c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1"/>
      <c r="X210" s="216" t="s">
        <v>101</v>
      </c>
      <c r="Y210" s="208">
        <f t="shared" si="92"/>
        <v>0</v>
      </c>
      <c r="Z210" s="208">
        <f t="shared" si="93"/>
        <v>0</v>
      </c>
      <c r="AA210" s="208">
        <f t="shared" si="94"/>
        <v>0</v>
      </c>
      <c r="AB210" s="208">
        <f t="shared" si="95"/>
        <v>0</v>
      </c>
      <c r="AC210" s="208">
        <f t="shared" si="96"/>
        <v>0</v>
      </c>
      <c r="AD210" s="208">
        <f t="shared" si="97"/>
        <v>0</v>
      </c>
      <c r="AE210" s="208">
        <f t="shared" si="98"/>
        <v>0</v>
      </c>
      <c r="AF210" s="208">
        <f t="shared" si="99"/>
        <v>0</v>
      </c>
      <c r="AG210" s="208">
        <f t="shared" si="100"/>
        <v>0</v>
      </c>
      <c r="AH210" s="208" t="str">
        <f t="shared" si="101"/>
        <v>-</v>
      </c>
      <c r="AI210" s="208" t="str">
        <f t="shared" si="102"/>
        <v>-</v>
      </c>
      <c r="AJ210" s="208" t="str">
        <f t="shared" si="103"/>
        <v>-</v>
      </c>
      <c r="AK210" s="208" t="str">
        <f t="shared" si="104"/>
        <v>-</v>
      </c>
      <c r="AL210" s="208" t="str">
        <f t="shared" si="105"/>
        <v>-</v>
      </c>
      <c r="AM210" s="208" t="str">
        <f t="shared" si="106"/>
        <v>-</v>
      </c>
      <c r="AN210" s="208" t="str">
        <f t="shared" si="107"/>
        <v>-</v>
      </c>
      <c r="AO210" s="208" t="str">
        <f t="shared" si="108"/>
        <v>-</v>
      </c>
      <c r="AP210" s="208" t="str">
        <f t="shared" si="109"/>
        <v>-</v>
      </c>
      <c r="AQ210" s="208" t="str">
        <f t="shared" si="110"/>
        <v>-</v>
      </c>
      <c r="AR210" s="215" t="str">
        <f t="shared" si="111"/>
        <v>-</v>
      </c>
      <c r="AS210" s="214">
        <f t="shared" si="112"/>
        <v>0</v>
      </c>
    </row>
    <row r="211" spans="1:45" x14ac:dyDescent="0.25">
      <c r="A211" s="216" t="s">
        <v>102</v>
      </c>
      <c r="B211" s="160" t="s">
        <v>170</v>
      </c>
      <c r="C211" s="160" t="s">
        <v>170</v>
      </c>
      <c r="D211" s="160" t="s">
        <v>170</v>
      </c>
      <c r="E211" s="160" t="s">
        <v>170</v>
      </c>
      <c r="F211" s="160" t="s">
        <v>170</v>
      </c>
      <c r="G211" s="160" t="s">
        <v>170</v>
      </c>
      <c r="H211" s="160" t="s">
        <v>170</v>
      </c>
      <c r="I211" s="160" t="s">
        <v>170</v>
      </c>
      <c r="J211" s="160" t="s">
        <v>170</v>
      </c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1"/>
      <c r="X211" s="216" t="s">
        <v>102</v>
      </c>
      <c r="Y211" s="208">
        <f t="shared" si="92"/>
        <v>0</v>
      </c>
      <c r="Z211" s="208">
        <f t="shared" si="93"/>
        <v>0</v>
      </c>
      <c r="AA211" s="208">
        <f t="shared" si="94"/>
        <v>0</v>
      </c>
      <c r="AB211" s="208">
        <f t="shared" si="95"/>
        <v>0</v>
      </c>
      <c r="AC211" s="208">
        <f t="shared" si="96"/>
        <v>0</v>
      </c>
      <c r="AD211" s="208">
        <f t="shared" si="97"/>
        <v>0</v>
      </c>
      <c r="AE211" s="208">
        <f t="shared" si="98"/>
        <v>0</v>
      </c>
      <c r="AF211" s="208">
        <f t="shared" si="99"/>
        <v>0</v>
      </c>
      <c r="AG211" s="208">
        <f t="shared" si="100"/>
        <v>0</v>
      </c>
      <c r="AH211" s="208" t="str">
        <f t="shared" si="101"/>
        <v>-</v>
      </c>
      <c r="AI211" s="208" t="str">
        <f t="shared" si="102"/>
        <v>-</v>
      </c>
      <c r="AJ211" s="208" t="str">
        <f t="shared" si="103"/>
        <v>-</v>
      </c>
      <c r="AK211" s="208" t="str">
        <f t="shared" si="104"/>
        <v>-</v>
      </c>
      <c r="AL211" s="208" t="str">
        <f t="shared" si="105"/>
        <v>-</v>
      </c>
      <c r="AM211" s="208" t="str">
        <f t="shared" si="106"/>
        <v>-</v>
      </c>
      <c r="AN211" s="208" t="str">
        <f t="shared" si="107"/>
        <v>-</v>
      </c>
      <c r="AO211" s="208" t="str">
        <f t="shared" si="108"/>
        <v>-</v>
      </c>
      <c r="AP211" s="208" t="str">
        <f t="shared" si="109"/>
        <v>-</v>
      </c>
      <c r="AQ211" s="208" t="str">
        <f t="shared" si="110"/>
        <v>-</v>
      </c>
      <c r="AR211" s="215" t="str">
        <f t="shared" si="111"/>
        <v>-</v>
      </c>
      <c r="AS211" s="214">
        <f t="shared" si="112"/>
        <v>0</v>
      </c>
    </row>
    <row r="212" spans="1:45" x14ac:dyDescent="0.25">
      <c r="A212" s="216" t="s">
        <v>103</v>
      </c>
      <c r="B212" s="160" t="s">
        <v>170</v>
      </c>
      <c r="C212" s="160" t="s">
        <v>170</v>
      </c>
      <c r="D212" s="160" t="s">
        <v>170</v>
      </c>
      <c r="E212" s="160" t="s">
        <v>170</v>
      </c>
      <c r="F212" s="160" t="s">
        <v>170</v>
      </c>
      <c r="G212" s="160" t="s">
        <v>170</v>
      </c>
      <c r="H212" s="160" t="s">
        <v>170</v>
      </c>
      <c r="I212" s="160" t="s">
        <v>170</v>
      </c>
      <c r="J212" s="160" t="s">
        <v>170</v>
      </c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1"/>
      <c r="X212" s="216" t="s">
        <v>103</v>
      </c>
      <c r="Y212" s="204">
        <f t="shared" si="92"/>
        <v>0</v>
      </c>
      <c r="Z212" s="204">
        <f t="shared" si="93"/>
        <v>0</v>
      </c>
      <c r="AA212" s="204">
        <f t="shared" si="94"/>
        <v>0</v>
      </c>
      <c r="AB212" s="204">
        <f t="shared" si="95"/>
        <v>0</v>
      </c>
      <c r="AC212" s="204">
        <f t="shared" si="96"/>
        <v>0</v>
      </c>
      <c r="AD212" s="204">
        <f t="shared" si="97"/>
        <v>0</v>
      </c>
      <c r="AE212" s="204">
        <f t="shared" si="98"/>
        <v>0</v>
      </c>
      <c r="AF212" s="204">
        <f t="shared" si="99"/>
        <v>0</v>
      </c>
      <c r="AG212" s="204">
        <f t="shared" si="100"/>
        <v>0</v>
      </c>
      <c r="AH212" s="204" t="str">
        <f t="shared" si="101"/>
        <v>-</v>
      </c>
      <c r="AI212" s="204" t="str">
        <f t="shared" si="102"/>
        <v>-</v>
      </c>
      <c r="AJ212" s="204" t="str">
        <f t="shared" si="103"/>
        <v>-</v>
      </c>
      <c r="AK212" s="204" t="str">
        <f t="shared" si="104"/>
        <v>-</v>
      </c>
      <c r="AL212" s="204" t="str">
        <f t="shared" si="105"/>
        <v>-</v>
      </c>
      <c r="AM212" s="204" t="str">
        <f t="shared" si="106"/>
        <v>-</v>
      </c>
      <c r="AN212" s="204" t="str">
        <f t="shared" si="107"/>
        <v>-</v>
      </c>
      <c r="AO212" s="204" t="str">
        <f t="shared" si="108"/>
        <v>-</v>
      </c>
      <c r="AP212" s="204" t="str">
        <f t="shared" si="109"/>
        <v>-</v>
      </c>
      <c r="AQ212" s="204" t="str">
        <f t="shared" si="110"/>
        <v>-</v>
      </c>
      <c r="AR212" s="213" t="str">
        <f t="shared" si="111"/>
        <v>-</v>
      </c>
      <c r="AS212" s="214">
        <f t="shared" si="112"/>
        <v>0</v>
      </c>
    </row>
    <row r="213" spans="1:45" x14ac:dyDescent="0.25">
      <c r="A213" s="216" t="s">
        <v>104</v>
      </c>
      <c r="B213" s="160" t="s">
        <v>170</v>
      </c>
      <c r="C213" s="160" t="s">
        <v>170</v>
      </c>
      <c r="D213" s="160" t="s">
        <v>170</v>
      </c>
      <c r="E213" s="160" t="s">
        <v>170</v>
      </c>
      <c r="F213" s="160" t="s">
        <v>170</v>
      </c>
      <c r="G213" s="160" t="s">
        <v>170</v>
      </c>
      <c r="H213" s="160" t="s">
        <v>170</v>
      </c>
      <c r="I213" s="160" t="s">
        <v>170</v>
      </c>
      <c r="J213" s="160" t="s">
        <v>170</v>
      </c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1"/>
      <c r="X213" s="216" t="s">
        <v>104</v>
      </c>
      <c r="Y213" s="204">
        <f t="shared" si="92"/>
        <v>0</v>
      </c>
      <c r="Z213" s="204">
        <f t="shared" si="93"/>
        <v>0</v>
      </c>
      <c r="AA213" s="204">
        <f t="shared" si="94"/>
        <v>0</v>
      </c>
      <c r="AB213" s="204">
        <f t="shared" si="95"/>
        <v>0</v>
      </c>
      <c r="AC213" s="204">
        <f t="shared" si="96"/>
        <v>0</v>
      </c>
      <c r="AD213" s="204">
        <f t="shared" si="97"/>
        <v>0</v>
      </c>
      <c r="AE213" s="204">
        <f t="shared" si="98"/>
        <v>0</v>
      </c>
      <c r="AF213" s="204">
        <f t="shared" si="99"/>
        <v>0</v>
      </c>
      <c r="AG213" s="204">
        <f t="shared" si="100"/>
        <v>0</v>
      </c>
      <c r="AH213" s="204" t="str">
        <f t="shared" si="101"/>
        <v>-</v>
      </c>
      <c r="AI213" s="204" t="str">
        <f t="shared" si="102"/>
        <v>-</v>
      </c>
      <c r="AJ213" s="204" t="str">
        <f t="shared" si="103"/>
        <v>-</v>
      </c>
      <c r="AK213" s="204" t="str">
        <f t="shared" si="104"/>
        <v>-</v>
      </c>
      <c r="AL213" s="204" t="str">
        <f t="shared" si="105"/>
        <v>-</v>
      </c>
      <c r="AM213" s="204" t="str">
        <f t="shared" si="106"/>
        <v>-</v>
      </c>
      <c r="AN213" s="204" t="str">
        <f t="shared" si="107"/>
        <v>-</v>
      </c>
      <c r="AO213" s="204" t="str">
        <f t="shared" si="108"/>
        <v>-</v>
      </c>
      <c r="AP213" s="204" t="str">
        <f t="shared" si="109"/>
        <v>-</v>
      </c>
      <c r="AQ213" s="204" t="str">
        <f t="shared" si="110"/>
        <v>-</v>
      </c>
      <c r="AR213" s="213" t="str">
        <f t="shared" si="111"/>
        <v>-</v>
      </c>
      <c r="AS213" s="214">
        <f t="shared" si="112"/>
        <v>0</v>
      </c>
    </row>
    <row r="214" spans="1:45" x14ac:dyDescent="0.25">
      <c r="A214" s="216" t="s">
        <v>105</v>
      </c>
      <c r="B214" s="160" t="s">
        <v>170</v>
      </c>
      <c r="C214" s="160" t="s">
        <v>170</v>
      </c>
      <c r="D214" s="160" t="s">
        <v>170</v>
      </c>
      <c r="E214" s="160" t="s">
        <v>170</v>
      </c>
      <c r="F214" s="160" t="s">
        <v>170</v>
      </c>
      <c r="G214" s="160" t="s">
        <v>170</v>
      </c>
      <c r="H214" s="160" t="s">
        <v>170</v>
      </c>
      <c r="I214" s="160" t="s">
        <v>170</v>
      </c>
      <c r="J214" s="160" t="s">
        <v>170</v>
      </c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1"/>
      <c r="X214" s="216" t="s">
        <v>105</v>
      </c>
      <c r="Y214" s="204">
        <f t="shared" si="92"/>
        <v>0</v>
      </c>
      <c r="Z214" s="204">
        <f t="shared" si="93"/>
        <v>0</v>
      </c>
      <c r="AA214" s="204">
        <f t="shared" si="94"/>
        <v>0</v>
      </c>
      <c r="AB214" s="204">
        <f t="shared" si="95"/>
        <v>0</v>
      </c>
      <c r="AC214" s="204">
        <f t="shared" si="96"/>
        <v>0</v>
      </c>
      <c r="AD214" s="204">
        <f t="shared" si="97"/>
        <v>0</v>
      </c>
      <c r="AE214" s="204">
        <f t="shared" si="98"/>
        <v>0</v>
      </c>
      <c r="AF214" s="204">
        <f t="shared" si="99"/>
        <v>0</v>
      </c>
      <c r="AG214" s="204">
        <f t="shared" si="100"/>
        <v>0</v>
      </c>
      <c r="AH214" s="204" t="str">
        <f t="shared" si="101"/>
        <v>-</v>
      </c>
      <c r="AI214" s="204" t="str">
        <f t="shared" si="102"/>
        <v>-</v>
      </c>
      <c r="AJ214" s="204" t="str">
        <f t="shared" si="103"/>
        <v>-</v>
      </c>
      <c r="AK214" s="204" t="str">
        <f t="shared" si="104"/>
        <v>-</v>
      </c>
      <c r="AL214" s="204" t="str">
        <f t="shared" si="105"/>
        <v>-</v>
      </c>
      <c r="AM214" s="204" t="str">
        <f t="shared" si="106"/>
        <v>-</v>
      </c>
      <c r="AN214" s="204" t="str">
        <f t="shared" si="107"/>
        <v>-</v>
      </c>
      <c r="AO214" s="204" t="str">
        <f t="shared" si="108"/>
        <v>-</v>
      </c>
      <c r="AP214" s="204" t="str">
        <f t="shared" si="109"/>
        <v>-</v>
      </c>
      <c r="AQ214" s="204" t="str">
        <f t="shared" si="110"/>
        <v>-</v>
      </c>
      <c r="AR214" s="213" t="str">
        <f t="shared" si="111"/>
        <v>-</v>
      </c>
      <c r="AS214" s="214">
        <f t="shared" si="112"/>
        <v>0</v>
      </c>
    </row>
    <row r="215" spans="1:45" x14ac:dyDescent="0.25">
      <c r="A215" s="216" t="s">
        <v>106</v>
      </c>
      <c r="B215" s="160" t="s">
        <v>170</v>
      </c>
      <c r="C215" s="160" t="s">
        <v>170</v>
      </c>
      <c r="D215" s="160" t="s">
        <v>170</v>
      </c>
      <c r="E215" s="160" t="s">
        <v>170</v>
      </c>
      <c r="F215" s="160" t="s">
        <v>170</v>
      </c>
      <c r="G215" s="160" t="s">
        <v>170</v>
      </c>
      <c r="H215" s="160" t="s">
        <v>170</v>
      </c>
      <c r="I215" s="160" t="s">
        <v>170</v>
      </c>
      <c r="J215" s="160" t="s">
        <v>170</v>
      </c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1"/>
      <c r="X215" s="216" t="s">
        <v>106</v>
      </c>
      <c r="Y215" s="204">
        <f t="shared" si="92"/>
        <v>0</v>
      </c>
      <c r="Z215" s="204">
        <f t="shared" si="93"/>
        <v>0</v>
      </c>
      <c r="AA215" s="204">
        <f t="shared" si="94"/>
        <v>0</v>
      </c>
      <c r="AB215" s="204">
        <f t="shared" si="95"/>
        <v>0</v>
      </c>
      <c r="AC215" s="204">
        <f t="shared" si="96"/>
        <v>0</v>
      </c>
      <c r="AD215" s="204">
        <f t="shared" si="97"/>
        <v>0</v>
      </c>
      <c r="AE215" s="204">
        <f t="shared" si="98"/>
        <v>0</v>
      </c>
      <c r="AF215" s="204">
        <f t="shared" si="99"/>
        <v>0</v>
      </c>
      <c r="AG215" s="204">
        <f t="shared" si="100"/>
        <v>0</v>
      </c>
      <c r="AH215" s="204" t="str">
        <f t="shared" si="101"/>
        <v>-</v>
      </c>
      <c r="AI215" s="204" t="str">
        <f t="shared" si="102"/>
        <v>-</v>
      </c>
      <c r="AJ215" s="204" t="str">
        <f t="shared" si="103"/>
        <v>-</v>
      </c>
      <c r="AK215" s="204" t="str">
        <f t="shared" si="104"/>
        <v>-</v>
      </c>
      <c r="AL215" s="204" t="str">
        <f t="shared" si="105"/>
        <v>-</v>
      </c>
      <c r="AM215" s="204" t="str">
        <f t="shared" si="106"/>
        <v>-</v>
      </c>
      <c r="AN215" s="204" t="str">
        <f t="shared" si="107"/>
        <v>-</v>
      </c>
      <c r="AO215" s="204" t="str">
        <f t="shared" si="108"/>
        <v>-</v>
      </c>
      <c r="AP215" s="204" t="str">
        <f t="shared" si="109"/>
        <v>-</v>
      </c>
      <c r="AQ215" s="204" t="str">
        <f t="shared" si="110"/>
        <v>-</v>
      </c>
      <c r="AR215" s="213" t="str">
        <f t="shared" si="111"/>
        <v>-</v>
      </c>
      <c r="AS215" s="214">
        <f t="shared" si="112"/>
        <v>0</v>
      </c>
    </row>
    <row r="216" spans="1:45" x14ac:dyDescent="0.25">
      <c r="A216" s="216" t="s">
        <v>107</v>
      </c>
      <c r="B216" s="160" t="s">
        <v>170</v>
      </c>
      <c r="C216" s="160" t="s">
        <v>170</v>
      </c>
      <c r="D216" s="160" t="s">
        <v>170</v>
      </c>
      <c r="E216" s="160" t="s">
        <v>170</v>
      </c>
      <c r="F216" s="160" t="s">
        <v>170</v>
      </c>
      <c r="G216" s="160" t="s">
        <v>170</v>
      </c>
      <c r="H216" s="160" t="s">
        <v>170</v>
      </c>
      <c r="I216" s="160" t="s">
        <v>170</v>
      </c>
      <c r="J216" s="160" t="s">
        <v>170</v>
      </c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1"/>
      <c r="X216" s="216" t="s">
        <v>107</v>
      </c>
      <c r="Y216" s="204">
        <f t="shared" si="92"/>
        <v>0</v>
      </c>
      <c r="Z216" s="204">
        <f t="shared" si="93"/>
        <v>0</v>
      </c>
      <c r="AA216" s="204">
        <f t="shared" si="94"/>
        <v>0</v>
      </c>
      <c r="AB216" s="204">
        <f t="shared" si="95"/>
        <v>0</v>
      </c>
      <c r="AC216" s="204">
        <f t="shared" si="96"/>
        <v>0</v>
      </c>
      <c r="AD216" s="204">
        <f t="shared" si="97"/>
        <v>0</v>
      </c>
      <c r="AE216" s="204">
        <f t="shared" si="98"/>
        <v>0</v>
      </c>
      <c r="AF216" s="204">
        <f t="shared" si="99"/>
        <v>0</v>
      </c>
      <c r="AG216" s="204">
        <f t="shared" si="100"/>
        <v>0</v>
      </c>
      <c r="AH216" s="204" t="str">
        <f t="shared" si="101"/>
        <v>-</v>
      </c>
      <c r="AI216" s="204" t="str">
        <f t="shared" si="102"/>
        <v>-</v>
      </c>
      <c r="AJ216" s="204" t="str">
        <f t="shared" si="103"/>
        <v>-</v>
      </c>
      <c r="AK216" s="204" t="str">
        <f t="shared" si="104"/>
        <v>-</v>
      </c>
      <c r="AL216" s="204" t="str">
        <f t="shared" si="105"/>
        <v>-</v>
      </c>
      <c r="AM216" s="204" t="str">
        <f t="shared" si="106"/>
        <v>-</v>
      </c>
      <c r="AN216" s="204" t="str">
        <f t="shared" si="107"/>
        <v>-</v>
      </c>
      <c r="AO216" s="204" t="str">
        <f t="shared" si="108"/>
        <v>-</v>
      </c>
      <c r="AP216" s="204" t="str">
        <f t="shared" si="109"/>
        <v>-</v>
      </c>
      <c r="AQ216" s="204" t="str">
        <f t="shared" si="110"/>
        <v>-</v>
      </c>
      <c r="AR216" s="213" t="str">
        <f t="shared" si="111"/>
        <v>-</v>
      </c>
      <c r="AS216" s="214">
        <f t="shared" si="112"/>
        <v>0</v>
      </c>
    </row>
    <row r="217" spans="1:45" x14ac:dyDescent="0.25">
      <c r="A217" s="216" t="s">
        <v>108</v>
      </c>
      <c r="B217" s="160" t="s">
        <v>170</v>
      </c>
      <c r="C217" s="160" t="s">
        <v>170</v>
      </c>
      <c r="D217" s="160" t="s">
        <v>170</v>
      </c>
      <c r="E217" s="160" t="s">
        <v>170</v>
      </c>
      <c r="F217" s="160" t="s">
        <v>170</v>
      </c>
      <c r="G217" s="160" t="s">
        <v>170</v>
      </c>
      <c r="H217" s="160" t="s">
        <v>170</v>
      </c>
      <c r="I217" s="160" t="s">
        <v>170</v>
      </c>
      <c r="J217" s="160" t="s">
        <v>170</v>
      </c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1"/>
      <c r="X217" s="216" t="s">
        <v>108</v>
      </c>
      <c r="Y217" s="204">
        <f t="shared" si="92"/>
        <v>0</v>
      </c>
      <c r="Z217" s="204">
        <f t="shared" si="93"/>
        <v>0</v>
      </c>
      <c r="AA217" s="204">
        <f t="shared" si="94"/>
        <v>0</v>
      </c>
      <c r="AB217" s="204">
        <f t="shared" si="95"/>
        <v>0</v>
      </c>
      <c r="AC217" s="204">
        <f t="shared" si="96"/>
        <v>0</v>
      </c>
      <c r="AD217" s="204">
        <f t="shared" si="97"/>
        <v>0</v>
      </c>
      <c r="AE217" s="204">
        <f t="shared" si="98"/>
        <v>0</v>
      </c>
      <c r="AF217" s="204">
        <f t="shared" si="99"/>
        <v>0</v>
      </c>
      <c r="AG217" s="204">
        <f t="shared" si="100"/>
        <v>0</v>
      </c>
      <c r="AH217" s="204" t="str">
        <f t="shared" si="101"/>
        <v>-</v>
      </c>
      <c r="AI217" s="204" t="str">
        <f t="shared" si="102"/>
        <v>-</v>
      </c>
      <c r="AJ217" s="204" t="str">
        <f t="shared" si="103"/>
        <v>-</v>
      </c>
      <c r="AK217" s="204" t="str">
        <f t="shared" si="104"/>
        <v>-</v>
      </c>
      <c r="AL217" s="204" t="str">
        <f t="shared" si="105"/>
        <v>-</v>
      </c>
      <c r="AM217" s="204" t="str">
        <f t="shared" si="106"/>
        <v>-</v>
      </c>
      <c r="AN217" s="204" t="str">
        <f t="shared" si="107"/>
        <v>-</v>
      </c>
      <c r="AO217" s="204" t="str">
        <f t="shared" si="108"/>
        <v>-</v>
      </c>
      <c r="AP217" s="204" t="str">
        <f t="shared" si="109"/>
        <v>-</v>
      </c>
      <c r="AQ217" s="204" t="str">
        <f t="shared" si="110"/>
        <v>-</v>
      </c>
      <c r="AR217" s="213" t="str">
        <f t="shared" si="111"/>
        <v>-</v>
      </c>
      <c r="AS217" s="214">
        <f t="shared" si="112"/>
        <v>0</v>
      </c>
    </row>
    <row r="218" spans="1:45" ht="15.75" thickBot="1" x14ac:dyDescent="0.3">
      <c r="A218" s="217" t="s">
        <v>109</v>
      </c>
      <c r="B218" s="160" t="s">
        <v>170</v>
      </c>
      <c r="C218" s="160" t="s">
        <v>170</v>
      </c>
      <c r="D218" s="160" t="s">
        <v>170</v>
      </c>
      <c r="E218" s="160" t="s">
        <v>170</v>
      </c>
      <c r="F218" s="160" t="s">
        <v>170</v>
      </c>
      <c r="G218" s="160" t="s">
        <v>170</v>
      </c>
      <c r="H218" s="160" t="s">
        <v>170</v>
      </c>
      <c r="I218" s="160" t="s">
        <v>170</v>
      </c>
      <c r="J218" s="160" t="s">
        <v>170</v>
      </c>
      <c r="K218" s="257"/>
      <c r="L218" s="257"/>
      <c r="M218" s="257"/>
      <c r="N218" s="257"/>
      <c r="O218" s="257"/>
      <c r="P218" s="257"/>
      <c r="Q218" s="257"/>
      <c r="R218" s="257"/>
      <c r="S218" s="257"/>
      <c r="T218" s="257"/>
      <c r="U218" s="258"/>
      <c r="X218" s="217" t="s">
        <v>109</v>
      </c>
      <c r="Y218" s="218">
        <f t="shared" si="92"/>
        <v>0</v>
      </c>
      <c r="Z218" s="218">
        <f t="shared" si="93"/>
        <v>0</v>
      </c>
      <c r="AA218" s="218">
        <f t="shared" si="94"/>
        <v>0</v>
      </c>
      <c r="AB218" s="218">
        <f t="shared" si="95"/>
        <v>0</v>
      </c>
      <c r="AC218" s="218">
        <f t="shared" si="96"/>
        <v>0</v>
      </c>
      <c r="AD218" s="218">
        <f t="shared" si="97"/>
        <v>0</v>
      </c>
      <c r="AE218" s="218">
        <f t="shared" si="98"/>
        <v>0</v>
      </c>
      <c r="AF218" s="218">
        <f t="shared" si="99"/>
        <v>0</v>
      </c>
      <c r="AG218" s="218">
        <f t="shared" si="100"/>
        <v>0</v>
      </c>
      <c r="AH218" s="218" t="str">
        <f t="shared" si="101"/>
        <v>-</v>
      </c>
      <c r="AI218" s="218" t="str">
        <f t="shared" si="102"/>
        <v>-</v>
      </c>
      <c r="AJ218" s="218" t="str">
        <f t="shared" si="103"/>
        <v>-</v>
      </c>
      <c r="AK218" s="218" t="str">
        <f t="shared" si="104"/>
        <v>-</v>
      </c>
      <c r="AL218" s="218" t="str">
        <f t="shared" si="105"/>
        <v>-</v>
      </c>
      <c r="AM218" s="218" t="str">
        <f t="shared" si="106"/>
        <v>-</v>
      </c>
      <c r="AN218" s="218" t="str">
        <f t="shared" si="107"/>
        <v>-</v>
      </c>
      <c r="AO218" s="218" t="str">
        <f t="shared" si="108"/>
        <v>-</v>
      </c>
      <c r="AP218" s="218" t="str">
        <f t="shared" si="109"/>
        <v>-</v>
      </c>
      <c r="AQ218" s="218" t="str">
        <f t="shared" si="110"/>
        <v>-</v>
      </c>
      <c r="AR218" s="219" t="str">
        <f t="shared" si="111"/>
        <v>-</v>
      </c>
      <c r="AS218" s="220">
        <f t="shared" si="112"/>
        <v>0</v>
      </c>
    </row>
    <row r="219" spans="1:45" ht="16.5" thickTop="1" thickBot="1" x14ac:dyDescent="0.3"/>
    <row r="220" spans="1:45" ht="15.75" customHeight="1" thickTop="1" x14ac:dyDescent="0.25">
      <c r="A220" s="514" t="s">
        <v>164</v>
      </c>
      <c r="B220" s="515"/>
      <c r="C220" s="515"/>
      <c r="D220" s="515"/>
      <c r="E220" s="515"/>
      <c r="F220" s="515"/>
      <c r="G220" s="515"/>
      <c r="H220" s="515"/>
      <c r="I220" s="515"/>
      <c r="J220" s="515"/>
      <c r="K220" s="515"/>
      <c r="L220" s="515"/>
      <c r="M220" s="515"/>
      <c r="N220" s="515"/>
      <c r="O220" s="515"/>
      <c r="P220" s="515"/>
      <c r="Q220" s="515"/>
      <c r="R220" s="515"/>
      <c r="S220" s="515"/>
      <c r="T220" s="515"/>
      <c r="U220" s="516"/>
      <c r="X220" s="514" t="s">
        <v>173</v>
      </c>
      <c r="Y220" s="515"/>
      <c r="Z220" s="515"/>
      <c r="AA220" s="515"/>
      <c r="AB220" s="515"/>
      <c r="AC220" s="515"/>
      <c r="AD220" s="515"/>
      <c r="AE220" s="515"/>
      <c r="AF220" s="515"/>
      <c r="AG220" s="515"/>
      <c r="AH220" s="515"/>
      <c r="AI220" s="515"/>
      <c r="AJ220" s="515"/>
      <c r="AK220" s="515"/>
      <c r="AL220" s="515"/>
      <c r="AM220" s="515"/>
      <c r="AN220" s="515"/>
      <c r="AO220" s="515"/>
      <c r="AP220" s="515"/>
      <c r="AQ220" s="515"/>
      <c r="AR220" s="515"/>
      <c r="AS220" s="517" t="s">
        <v>174</v>
      </c>
    </row>
    <row r="221" spans="1:45" ht="15.75" thickBot="1" x14ac:dyDescent="0.3">
      <c r="A221" s="200"/>
      <c r="B221" s="204" t="s">
        <v>132</v>
      </c>
      <c r="C221" s="204" t="s">
        <v>133</v>
      </c>
      <c r="D221" s="204" t="s">
        <v>134</v>
      </c>
      <c r="E221" s="204" t="s">
        <v>135</v>
      </c>
      <c r="F221" s="204" t="s">
        <v>136</v>
      </c>
      <c r="G221" s="204" t="s">
        <v>137</v>
      </c>
      <c r="H221" s="204" t="s">
        <v>138</v>
      </c>
      <c r="I221" s="204" t="s">
        <v>139</v>
      </c>
      <c r="J221" s="204" t="s">
        <v>140</v>
      </c>
      <c r="K221" s="204" t="s">
        <v>141</v>
      </c>
      <c r="L221" s="204" t="s">
        <v>142</v>
      </c>
      <c r="M221" s="204" t="s">
        <v>143</v>
      </c>
      <c r="N221" s="204" t="s">
        <v>144</v>
      </c>
      <c r="O221" s="204" t="s">
        <v>145</v>
      </c>
      <c r="P221" s="204" t="s">
        <v>146</v>
      </c>
      <c r="Q221" s="204" t="s">
        <v>147</v>
      </c>
      <c r="R221" s="204" t="s">
        <v>148</v>
      </c>
      <c r="S221" s="204" t="s">
        <v>149</v>
      </c>
      <c r="T221" s="204" t="s">
        <v>150</v>
      </c>
      <c r="U221" s="205" t="s">
        <v>151</v>
      </c>
      <c r="X221" s="206"/>
      <c r="Y221" s="240" t="s">
        <v>132</v>
      </c>
      <c r="Z221" s="240" t="s">
        <v>133</v>
      </c>
      <c r="AA221" s="240" t="s">
        <v>134</v>
      </c>
      <c r="AB221" s="240" t="s">
        <v>135</v>
      </c>
      <c r="AC221" s="240" t="s">
        <v>136</v>
      </c>
      <c r="AD221" s="240" t="s">
        <v>137</v>
      </c>
      <c r="AE221" s="240" t="s">
        <v>138</v>
      </c>
      <c r="AF221" s="240" t="s">
        <v>139</v>
      </c>
      <c r="AG221" s="240" t="s">
        <v>140</v>
      </c>
      <c r="AH221" s="240" t="s">
        <v>141</v>
      </c>
      <c r="AI221" s="240" t="s">
        <v>142</v>
      </c>
      <c r="AJ221" s="240" t="s">
        <v>143</v>
      </c>
      <c r="AK221" s="240" t="s">
        <v>144</v>
      </c>
      <c r="AL221" s="240" t="s">
        <v>145</v>
      </c>
      <c r="AM221" s="240" t="s">
        <v>146</v>
      </c>
      <c r="AN221" s="240" t="s">
        <v>147</v>
      </c>
      <c r="AO221" s="240" t="s">
        <v>148</v>
      </c>
      <c r="AP221" s="240" t="s">
        <v>149</v>
      </c>
      <c r="AQ221" s="240" t="s">
        <v>150</v>
      </c>
      <c r="AR221" s="241" t="s">
        <v>151</v>
      </c>
      <c r="AS221" s="518"/>
    </row>
    <row r="222" spans="1:45" x14ac:dyDescent="0.25">
      <c r="A222" s="207" t="s">
        <v>86</v>
      </c>
      <c r="B222" s="160" t="s">
        <v>170</v>
      </c>
      <c r="C222" s="160" t="s">
        <v>170</v>
      </c>
      <c r="D222" s="160" t="s">
        <v>170</v>
      </c>
      <c r="E222" s="160" t="s">
        <v>170</v>
      </c>
      <c r="F222" s="160" t="s">
        <v>170</v>
      </c>
      <c r="G222" s="160" t="s">
        <v>170</v>
      </c>
      <c r="H222" s="160" t="s">
        <v>170</v>
      </c>
      <c r="I222" s="160" t="s">
        <v>170</v>
      </c>
      <c r="J222" s="160" t="s">
        <v>170</v>
      </c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1"/>
      <c r="X222" s="209" t="s">
        <v>86</v>
      </c>
      <c r="Y222" s="210">
        <f t="shared" ref="Y222:Y245" si="113">IF(B222=$AZ$1,$R$145,IF(B222=$AZ$2,$S$145,IF(B222=$AZ$3,0,"-")))</f>
        <v>0</v>
      </c>
      <c r="Z222" s="210">
        <f t="shared" ref="Z222:Z245" si="114">IF(C222=$AZ$1,$R$146,IF(C222=$AZ$2,$S$146,IF(C222=$AZ$3,0,"-")))</f>
        <v>0</v>
      </c>
      <c r="AA222" s="210">
        <f t="shared" ref="AA222:AA245" si="115">IF(D222=$AZ$1,$R$147,IF(D222=$AZ$2,$S$147,IF(D222=$AZ$3,0,"-")))</f>
        <v>0</v>
      </c>
      <c r="AB222" s="210">
        <f t="shared" ref="AB222:AB245" si="116">IF(E222=$AZ$1,$R$148,IF(E222=$AZ$2,$S$148,IF(E222=$AZ$3,0,"-")))</f>
        <v>0</v>
      </c>
      <c r="AC222" s="210">
        <f t="shared" ref="AC222:AC245" si="117">IF(F222=$AZ$1,$R$149,IF(F222=$AZ$2,$S$149,IF(F222=$AZ$3,0,"-")))</f>
        <v>0</v>
      </c>
      <c r="AD222" s="210">
        <f t="shared" ref="AD222:AD245" si="118">IF(G222=$AZ$1,$R$150,IF(G222=$AZ$2,$S$150,IF(G222=$AZ$3,0,"-")))</f>
        <v>0</v>
      </c>
      <c r="AE222" s="210">
        <f t="shared" ref="AE222:AE245" si="119">IF(H222=$AZ$1,$R$151,IF(H222=$AZ$2,$S$151,IF(H222=$AZ$3,0,"-")))</f>
        <v>0</v>
      </c>
      <c r="AF222" s="210">
        <f t="shared" ref="AF222:AF245" si="120">IF(I222=$AZ$1,$R$152,IF(I222=$AZ$2,$S$152,IF(I222=$AZ$3,0,"-")))</f>
        <v>0</v>
      </c>
      <c r="AG222" s="210">
        <f t="shared" ref="AG222:AG245" si="121">IF(J222=$AZ$1,$R$153,IF(J222=$AZ$2,$S$153,IF(J222=$AZ$3,0,"-")))</f>
        <v>0</v>
      </c>
      <c r="AH222" s="210" t="str">
        <f t="shared" ref="AH222:AH245" si="122">IF(K222=$AZ$1,$R$154,IF(K222=$AZ$2,$S$154,IF(K222=$AZ$3,0,"-")))</f>
        <v>-</v>
      </c>
      <c r="AI222" s="210" t="str">
        <f t="shared" ref="AI222:AI245" si="123">IF(L222=$AZ$1,$R$155,IF(L222=$AZ$2,$S$155,IF(L222=$AZ$3,0,"-")))</f>
        <v>-</v>
      </c>
      <c r="AJ222" s="210" t="str">
        <f t="shared" ref="AJ222:AJ245" si="124">IF(M222=$AZ$1,$R$156,IF(M222=$AZ$2,$S$156,IF(M222=$AZ$3,0,"-")))</f>
        <v>-</v>
      </c>
      <c r="AK222" s="210" t="str">
        <f t="shared" ref="AK222:AK245" si="125">IF(N222=$AZ$1,$R$157,IF(N222=$AZ$2,$S$157,IF(N222=$AZ$3,0,"-")))</f>
        <v>-</v>
      </c>
      <c r="AL222" s="210" t="str">
        <f t="shared" ref="AL222:AL245" si="126">IF(O222=$AZ$1,$R$158,IF(O222=$AZ$2,$S$158,IF(O222=$AZ$3,0,"-")))</f>
        <v>-</v>
      </c>
      <c r="AM222" s="210" t="str">
        <f t="shared" ref="AM222:AM245" si="127">IF(P222=$AZ$1,$R$159,IF(P222=$AZ$2,$S$159,IF(P222=$AZ$3,0,"-")))</f>
        <v>-</v>
      </c>
      <c r="AN222" s="210" t="str">
        <f t="shared" ref="AN222:AN245" si="128">IF(Q222=$AZ$1,$R$160,IF(Q222=$AZ$2,$S$160,IF(Q222=$AZ$3,0,"-")))</f>
        <v>-</v>
      </c>
      <c r="AO222" s="210" t="str">
        <f t="shared" ref="AO222:AO245" si="129">IF(R222=$AZ$1,$R$161,IF(R222=$AZ$2,$S$161,IF(R222=$AZ$3,0,"-")))</f>
        <v>-</v>
      </c>
      <c r="AP222" s="210" t="str">
        <f t="shared" ref="AP222:AP245" si="130">IF(S222=$AZ$1,$R$162,IF(S222=$AZ$2,$S$162,IF(S222=$AZ$3,0,"-")))</f>
        <v>-</v>
      </c>
      <c r="AQ222" s="210" t="str">
        <f t="shared" ref="AQ222:AQ245" si="131">IF(T222=$AZ$1,$R$163,IF(T222=$AZ$2,$S$163,IF(T222=$AZ$3,0,"-")))</f>
        <v>-</v>
      </c>
      <c r="AR222" s="211" t="str">
        <f t="shared" ref="AR222:AR245" si="132">IF(U222=$AZ$1,$R$164,IF(U222=$AZ$2,$S$164,IF(U222=$AZ$3,0,"-")))</f>
        <v>-</v>
      </c>
      <c r="AS222" s="212">
        <f>SUM(Y222:AR222)</f>
        <v>0</v>
      </c>
    </row>
    <row r="223" spans="1:45" x14ac:dyDescent="0.25">
      <c r="A223" s="207" t="s">
        <v>87</v>
      </c>
      <c r="B223" s="160" t="s">
        <v>170</v>
      </c>
      <c r="C223" s="160" t="s">
        <v>170</v>
      </c>
      <c r="D223" s="160" t="s">
        <v>170</v>
      </c>
      <c r="E223" s="160" t="s">
        <v>170</v>
      </c>
      <c r="F223" s="160" t="s">
        <v>170</v>
      </c>
      <c r="G223" s="160" t="s">
        <v>170</v>
      </c>
      <c r="H223" s="160" t="s">
        <v>170</v>
      </c>
      <c r="I223" s="160" t="s">
        <v>170</v>
      </c>
      <c r="J223" s="160" t="s">
        <v>170</v>
      </c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1"/>
      <c r="X223" s="207" t="s">
        <v>87</v>
      </c>
      <c r="Y223" s="204">
        <f t="shared" si="113"/>
        <v>0</v>
      </c>
      <c r="Z223" s="204">
        <f t="shared" si="114"/>
        <v>0</v>
      </c>
      <c r="AA223" s="204">
        <f t="shared" si="115"/>
        <v>0</v>
      </c>
      <c r="AB223" s="204">
        <f t="shared" si="116"/>
        <v>0</v>
      </c>
      <c r="AC223" s="204">
        <f t="shared" si="117"/>
        <v>0</v>
      </c>
      <c r="AD223" s="204">
        <f t="shared" si="118"/>
        <v>0</v>
      </c>
      <c r="AE223" s="204">
        <f t="shared" si="119"/>
        <v>0</v>
      </c>
      <c r="AF223" s="204">
        <f t="shared" si="120"/>
        <v>0</v>
      </c>
      <c r="AG223" s="204">
        <f t="shared" si="121"/>
        <v>0</v>
      </c>
      <c r="AH223" s="204" t="str">
        <f t="shared" si="122"/>
        <v>-</v>
      </c>
      <c r="AI223" s="204" t="str">
        <f t="shared" si="123"/>
        <v>-</v>
      </c>
      <c r="AJ223" s="204" t="str">
        <f t="shared" si="124"/>
        <v>-</v>
      </c>
      <c r="AK223" s="204" t="str">
        <f t="shared" si="125"/>
        <v>-</v>
      </c>
      <c r="AL223" s="204" t="str">
        <f t="shared" si="126"/>
        <v>-</v>
      </c>
      <c r="AM223" s="204" t="str">
        <f t="shared" si="127"/>
        <v>-</v>
      </c>
      <c r="AN223" s="204" t="str">
        <f t="shared" si="128"/>
        <v>-</v>
      </c>
      <c r="AO223" s="204" t="str">
        <f t="shared" si="129"/>
        <v>-</v>
      </c>
      <c r="AP223" s="204" t="str">
        <f t="shared" si="130"/>
        <v>-</v>
      </c>
      <c r="AQ223" s="204" t="str">
        <f t="shared" si="131"/>
        <v>-</v>
      </c>
      <c r="AR223" s="213" t="str">
        <f t="shared" si="132"/>
        <v>-</v>
      </c>
      <c r="AS223" s="214">
        <f t="shared" ref="AS223:AS245" si="133">SUM(Y223:AR223)</f>
        <v>0</v>
      </c>
    </row>
    <row r="224" spans="1:45" x14ac:dyDescent="0.25">
      <c r="A224" s="207" t="s">
        <v>88</v>
      </c>
      <c r="B224" s="160" t="s">
        <v>170</v>
      </c>
      <c r="C224" s="160" t="s">
        <v>170</v>
      </c>
      <c r="D224" s="160" t="s">
        <v>170</v>
      </c>
      <c r="E224" s="160" t="s">
        <v>170</v>
      </c>
      <c r="F224" s="160" t="s">
        <v>170</v>
      </c>
      <c r="G224" s="160" t="s">
        <v>170</v>
      </c>
      <c r="H224" s="160" t="s">
        <v>170</v>
      </c>
      <c r="I224" s="160" t="s">
        <v>170</v>
      </c>
      <c r="J224" s="160" t="s">
        <v>170</v>
      </c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1"/>
      <c r="X224" s="207" t="s">
        <v>88</v>
      </c>
      <c r="Y224" s="208">
        <f t="shared" si="113"/>
        <v>0</v>
      </c>
      <c r="Z224" s="208">
        <f t="shared" si="114"/>
        <v>0</v>
      </c>
      <c r="AA224" s="208">
        <f t="shared" si="115"/>
        <v>0</v>
      </c>
      <c r="AB224" s="208">
        <f t="shared" si="116"/>
        <v>0</v>
      </c>
      <c r="AC224" s="208">
        <f t="shared" si="117"/>
        <v>0</v>
      </c>
      <c r="AD224" s="208">
        <f t="shared" si="118"/>
        <v>0</v>
      </c>
      <c r="AE224" s="208">
        <f t="shared" si="119"/>
        <v>0</v>
      </c>
      <c r="AF224" s="208">
        <f t="shared" si="120"/>
        <v>0</v>
      </c>
      <c r="AG224" s="208">
        <f t="shared" si="121"/>
        <v>0</v>
      </c>
      <c r="AH224" s="208" t="str">
        <f t="shared" si="122"/>
        <v>-</v>
      </c>
      <c r="AI224" s="208" t="str">
        <f t="shared" si="123"/>
        <v>-</v>
      </c>
      <c r="AJ224" s="208" t="str">
        <f t="shared" si="124"/>
        <v>-</v>
      </c>
      <c r="AK224" s="208" t="str">
        <f t="shared" si="125"/>
        <v>-</v>
      </c>
      <c r="AL224" s="208" t="str">
        <f t="shared" si="126"/>
        <v>-</v>
      </c>
      <c r="AM224" s="208" t="str">
        <f t="shared" si="127"/>
        <v>-</v>
      </c>
      <c r="AN224" s="208" t="str">
        <f t="shared" si="128"/>
        <v>-</v>
      </c>
      <c r="AO224" s="208" t="str">
        <f t="shared" si="129"/>
        <v>-</v>
      </c>
      <c r="AP224" s="208" t="str">
        <f t="shared" si="130"/>
        <v>-</v>
      </c>
      <c r="AQ224" s="208" t="str">
        <f t="shared" si="131"/>
        <v>-</v>
      </c>
      <c r="AR224" s="215" t="str">
        <f t="shared" si="132"/>
        <v>-</v>
      </c>
      <c r="AS224" s="214">
        <f t="shared" si="133"/>
        <v>0</v>
      </c>
    </row>
    <row r="225" spans="1:45" x14ac:dyDescent="0.25">
      <c r="A225" s="207" t="s">
        <v>89</v>
      </c>
      <c r="B225" s="160" t="s">
        <v>170</v>
      </c>
      <c r="C225" s="160" t="s">
        <v>170</v>
      </c>
      <c r="D225" s="160" t="s">
        <v>170</v>
      </c>
      <c r="E225" s="160" t="s">
        <v>170</v>
      </c>
      <c r="F225" s="160" t="s">
        <v>170</v>
      </c>
      <c r="G225" s="160" t="s">
        <v>170</v>
      </c>
      <c r="H225" s="160" t="s">
        <v>170</v>
      </c>
      <c r="I225" s="160" t="s">
        <v>170</v>
      </c>
      <c r="J225" s="160" t="s">
        <v>170</v>
      </c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1"/>
      <c r="X225" s="207" t="s">
        <v>89</v>
      </c>
      <c r="Y225" s="208">
        <f t="shared" si="113"/>
        <v>0</v>
      </c>
      <c r="Z225" s="208">
        <f t="shared" si="114"/>
        <v>0</v>
      </c>
      <c r="AA225" s="208">
        <f t="shared" si="115"/>
        <v>0</v>
      </c>
      <c r="AB225" s="208">
        <f t="shared" si="116"/>
        <v>0</v>
      </c>
      <c r="AC225" s="208">
        <f t="shared" si="117"/>
        <v>0</v>
      </c>
      <c r="AD225" s="208">
        <f t="shared" si="118"/>
        <v>0</v>
      </c>
      <c r="AE225" s="208">
        <f t="shared" si="119"/>
        <v>0</v>
      </c>
      <c r="AF225" s="208">
        <f t="shared" si="120"/>
        <v>0</v>
      </c>
      <c r="AG225" s="208">
        <f t="shared" si="121"/>
        <v>0</v>
      </c>
      <c r="AH225" s="208" t="str">
        <f t="shared" si="122"/>
        <v>-</v>
      </c>
      <c r="AI225" s="208" t="str">
        <f t="shared" si="123"/>
        <v>-</v>
      </c>
      <c r="AJ225" s="208" t="str">
        <f t="shared" si="124"/>
        <v>-</v>
      </c>
      <c r="AK225" s="208" t="str">
        <f t="shared" si="125"/>
        <v>-</v>
      </c>
      <c r="AL225" s="208" t="str">
        <f t="shared" si="126"/>
        <v>-</v>
      </c>
      <c r="AM225" s="208" t="str">
        <f t="shared" si="127"/>
        <v>-</v>
      </c>
      <c r="AN225" s="208" t="str">
        <f t="shared" si="128"/>
        <v>-</v>
      </c>
      <c r="AO225" s="208" t="str">
        <f t="shared" si="129"/>
        <v>-</v>
      </c>
      <c r="AP225" s="208" t="str">
        <f t="shared" si="130"/>
        <v>-</v>
      </c>
      <c r="AQ225" s="208" t="str">
        <f t="shared" si="131"/>
        <v>-</v>
      </c>
      <c r="AR225" s="215" t="str">
        <f t="shared" si="132"/>
        <v>-</v>
      </c>
      <c r="AS225" s="214">
        <f t="shared" si="133"/>
        <v>0</v>
      </c>
    </row>
    <row r="226" spans="1:45" x14ac:dyDescent="0.25">
      <c r="A226" s="207" t="s">
        <v>90</v>
      </c>
      <c r="B226" s="160" t="s">
        <v>170</v>
      </c>
      <c r="C226" s="160" t="s">
        <v>170</v>
      </c>
      <c r="D226" s="160" t="s">
        <v>170</v>
      </c>
      <c r="E226" s="160" t="s">
        <v>170</v>
      </c>
      <c r="F226" s="160" t="s">
        <v>170</v>
      </c>
      <c r="G226" s="160" t="s">
        <v>170</v>
      </c>
      <c r="H226" s="160" t="s">
        <v>170</v>
      </c>
      <c r="I226" s="160" t="s">
        <v>170</v>
      </c>
      <c r="J226" s="160" t="s">
        <v>170</v>
      </c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1"/>
      <c r="X226" s="207" t="s">
        <v>90</v>
      </c>
      <c r="Y226" s="208">
        <f t="shared" si="113"/>
        <v>0</v>
      </c>
      <c r="Z226" s="208">
        <f t="shared" si="114"/>
        <v>0</v>
      </c>
      <c r="AA226" s="208">
        <f t="shared" si="115"/>
        <v>0</v>
      </c>
      <c r="AB226" s="208">
        <f t="shared" si="116"/>
        <v>0</v>
      </c>
      <c r="AC226" s="208">
        <f t="shared" si="117"/>
        <v>0</v>
      </c>
      <c r="AD226" s="208">
        <f t="shared" si="118"/>
        <v>0</v>
      </c>
      <c r="AE226" s="208">
        <f t="shared" si="119"/>
        <v>0</v>
      </c>
      <c r="AF226" s="208">
        <f t="shared" si="120"/>
        <v>0</v>
      </c>
      <c r="AG226" s="208">
        <f t="shared" si="121"/>
        <v>0</v>
      </c>
      <c r="AH226" s="208" t="str">
        <f t="shared" si="122"/>
        <v>-</v>
      </c>
      <c r="AI226" s="208" t="str">
        <f t="shared" si="123"/>
        <v>-</v>
      </c>
      <c r="AJ226" s="208" t="str">
        <f t="shared" si="124"/>
        <v>-</v>
      </c>
      <c r="AK226" s="208" t="str">
        <f t="shared" si="125"/>
        <v>-</v>
      </c>
      <c r="AL226" s="208" t="str">
        <f t="shared" si="126"/>
        <v>-</v>
      </c>
      <c r="AM226" s="208" t="str">
        <f t="shared" si="127"/>
        <v>-</v>
      </c>
      <c r="AN226" s="208" t="str">
        <f t="shared" si="128"/>
        <v>-</v>
      </c>
      <c r="AO226" s="208" t="str">
        <f t="shared" si="129"/>
        <v>-</v>
      </c>
      <c r="AP226" s="208" t="str">
        <f t="shared" si="130"/>
        <v>-</v>
      </c>
      <c r="AQ226" s="208" t="str">
        <f t="shared" si="131"/>
        <v>-</v>
      </c>
      <c r="AR226" s="215" t="str">
        <f t="shared" si="132"/>
        <v>-</v>
      </c>
      <c r="AS226" s="214">
        <f t="shared" si="133"/>
        <v>0</v>
      </c>
    </row>
    <row r="227" spans="1:45" x14ac:dyDescent="0.25">
      <c r="A227" s="207" t="s">
        <v>91</v>
      </c>
      <c r="B227" s="160" t="s">
        <v>170</v>
      </c>
      <c r="C227" s="160" t="s">
        <v>170</v>
      </c>
      <c r="D227" s="160" t="s">
        <v>170</v>
      </c>
      <c r="E227" s="160" t="s">
        <v>170</v>
      </c>
      <c r="F227" s="160" t="s">
        <v>170</v>
      </c>
      <c r="G227" s="160" t="s">
        <v>170</v>
      </c>
      <c r="H227" s="160" t="s">
        <v>170</v>
      </c>
      <c r="I227" s="160" t="s">
        <v>170</v>
      </c>
      <c r="J227" s="160" t="s">
        <v>170</v>
      </c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1"/>
      <c r="X227" s="207" t="s">
        <v>91</v>
      </c>
      <c r="Y227" s="208">
        <f t="shared" si="113"/>
        <v>0</v>
      </c>
      <c r="Z227" s="208">
        <f t="shared" si="114"/>
        <v>0</v>
      </c>
      <c r="AA227" s="208">
        <f t="shared" si="115"/>
        <v>0</v>
      </c>
      <c r="AB227" s="208">
        <f t="shared" si="116"/>
        <v>0</v>
      </c>
      <c r="AC227" s="208">
        <f t="shared" si="117"/>
        <v>0</v>
      </c>
      <c r="AD227" s="208">
        <f t="shared" si="118"/>
        <v>0</v>
      </c>
      <c r="AE227" s="208">
        <f t="shared" si="119"/>
        <v>0</v>
      </c>
      <c r="AF227" s="208">
        <f t="shared" si="120"/>
        <v>0</v>
      </c>
      <c r="AG227" s="208">
        <f t="shared" si="121"/>
        <v>0</v>
      </c>
      <c r="AH227" s="208" t="str">
        <f t="shared" si="122"/>
        <v>-</v>
      </c>
      <c r="AI227" s="208" t="str">
        <f t="shared" si="123"/>
        <v>-</v>
      </c>
      <c r="AJ227" s="208" t="str">
        <f t="shared" si="124"/>
        <v>-</v>
      </c>
      <c r="AK227" s="208" t="str">
        <f t="shared" si="125"/>
        <v>-</v>
      </c>
      <c r="AL227" s="208" t="str">
        <f t="shared" si="126"/>
        <v>-</v>
      </c>
      <c r="AM227" s="208" t="str">
        <f t="shared" si="127"/>
        <v>-</v>
      </c>
      <c r="AN227" s="208" t="str">
        <f t="shared" si="128"/>
        <v>-</v>
      </c>
      <c r="AO227" s="208" t="str">
        <f t="shared" si="129"/>
        <v>-</v>
      </c>
      <c r="AP227" s="208" t="str">
        <f t="shared" si="130"/>
        <v>-</v>
      </c>
      <c r="AQ227" s="208" t="str">
        <f t="shared" si="131"/>
        <v>-</v>
      </c>
      <c r="AR227" s="215" t="str">
        <f t="shared" si="132"/>
        <v>-</v>
      </c>
      <c r="AS227" s="214">
        <f t="shared" si="133"/>
        <v>0</v>
      </c>
    </row>
    <row r="228" spans="1:45" x14ac:dyDescent="0.25">
      <c r="A228" s="207" t="s">
        <v>92</v>
      </c>
      <c r="B228" s="160" t="s">
        <v>170</v>
      </c>
      <c r="C228" s="160" t="s">
        <v>170</v>
      </c>
      <c r="D228" s="160" t="s">
        <v>170</v>
      </c>
      <c r="E228" s="160" t="s">
        <v>170</v>
      </c>
      <c r="F228" s="160" t="s">
        <v>170</v>
      </c>
      <c r="G228" s="160" t="s">
        <v>170</v>
      </c>
      <c r="H228" s="160" t="s">
        <v>170</v>
      </c>
      <c r="I228" s="160" t="s">
        <v>170</v>
      </c>
      <c r="J228" s="160" t="s">
        <v>170</v>
      </c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1"/>
      <c r="X228" s="207" t="s">
        <v>92</v>
      </c>
      <c r="Y228" s="208">
        <f t="shared" si="113"/>
        <v>0</v>
      </c>
      <c r="Z228" s="208">
        <f t="shared" si="114"/>
        <v>0</v>
      </c>
      <c r="AA228" s="208">
        <f t="shared" si="115"/>
        <v>0</v>
      </c>
      <c r="AB228" s="208">
        <f t="shared" si="116"/>
        <v>0</v>
      </c>
      <c r="AC228" s="208">
        <f t="shared" si="117"/>
        <v>0</v>
      </c>
      <c r="AD228" s="208">
        <f t="shared" si="118"/>
        <v>0</v>
      </c>
      <c r="AE228" s="208">
        <f t="shared" si="119"/>
        <v>0</v>
      </c>
      <c r="AF228" s="208">
        <f t="shared" si="120"/>
        <v>0</v>
      </c>
      <c r="AG228" s="208">
        <f t="shared" si="121"/>
        <v>0</v>
      </c>
      <c r="AH228" s="208" t="str">
        <f t="shared" si="122"/>
        <v>-</v>
      </c>
      <c r="AI228" s="208" t="str">
        <f t="shared" si="123"/>
        <v>-</v>
      </c>
      <c r="AJ228" s="208" t="str">
        <f t="shared" si="124"/>
        <v>-</v>
      </c>
      <c r="AK228" s="208" t="str">
        <f t="shared" si="125"/>
        <v>-</v>
      </c>
      <c r="AL228" s="208" t="str">
        <f t="shared" si="126"/>
        <v>-</v>
      </c>
      <c r="AM228" s="208" t="str">
        <f t="shared" si="127"/>
        <v>-</v>
      </c>
      <c r="AN228" s="208" t="str">
        <f t="shared" si="128"/>
        <v>-</v>
      </c>
      <c r="AO228" s="208" t="str">
        <f t="shared" si="129"/>
        <v>-</v>
      </c>
      <c r="AP228" s="208" t="str">
        <f t="shared" si="130"/>
        <v>-</v>
      </c>
      <c r="AQ228" s="208" t="str">
        <f t="shared" si="131"/>
        <v>-</v>
      </c>
      <c r="AR228" s="215" t="str">
        <f t="shared" si="132"/>
        <v>-</v>
      </c>
      <c r="AS228" s="214">
        <f t="shared" si="133"/>
        <v>0</v>
      </c>
    </row>
    <row r="229" spans="1:45" x14ac:dyDescent="0.25">
      <c r="A229" s="207" t="s">
        <v>93</v>
      </c>
      <c r="B229" s="160" t="s">
        <v>170</v>
      </c>
      <c r="C229" s="160" t="s">
        <v>170</v>
      </c>
      <c r="D229" s="160" t="s">
        <v>170</v>
      </c>
      <c r="E229" s="160" t="s">
        <v>170</v>
      </c>
      <c r="F229" s="160" t="s">
        <v>170</v>
      </c>
      <c r="G229" s="160" t="s">
        <v>170</v>
      </c>
      <c r="H229" s="160" t="s">
        <v>170</v>
      </c>
      <c r="I229" s="160" t="s">
        <v>170</v>
      </c>
      <c r="J229" s="160" t="s">
        <v>170</v>
      </c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1"/>
      <c r="X229" s="207" t="s">
        <v>93</v>
      </c>
      <c r="Y229" s="208">
        <f t="shared" si="113"/>
        <v>0</v>
      </c>
      <c r="Z229" s="208">
        <f t="shared" si="114"/>
        <v>0</v>
      </c>
      <c r="AA229" s="208">
        <f t="shared" si="115"/>
        <v>0</v>
      </c>
      <c r="AB229" s="208">
        <f t="shared" si="116"/>
        <v>0</v>
      </c>
      <c r="AC229" s="208">
        <f t="shared" si="117"/>
        <v>0</v>
      </c>
      <c r="AD229" s="208">
        <f t="shared" si="118"/>
        <v>0</v>
      </c>
      <c r="AE229" s="208">
        <f t="shared" si="119"/>
        <v>0</v>
      </c>
      <c r="AF229" s="208">
        <f t="shared" si="120"/>
        <v>0</v>
      </c>
      <c r="AG229" s="208">
        <f t="shared" si="121"/>
        <v>0</v>
      </c>
      <c r="AH229" s="208" t="str">
        <f t="shared" si="122"/>
        <v>-</v>
      </c>
      <c r="AI229" s="208" t="str">
        <f t="shared" si="123"/>
        <v>-</v>
      </c>
      <c r="AJ229" s="208" t="str">
        <f t="shared" si="124"/>
        <v>-</v>
      </c>
      <c r="AK229" s="208" t="str">
        <f t="shared" si="125"/>
        <v>-</v>
      </c>
      <c r="AL229" s="208" t="str">
        <f t="shared" si="126"/>
        <v>-</v>
      </c>
      <c r="AM229" s="208" t="str">
        <f t="shared" si="127"/>
        <v>-</v>
      </c>
      <c r="AN229" s="208" t="str">
        <f t="shared" si="128"/>
        <v>-</v>
      </c>
      <c r="AO229" s="208" t="str">
        <f t="shared" si="129"/>
        <v>-</v>
      </c>
      <c r="AP229" s="208" t="str">
        <f t="shared" si="130"/>
        <v>-</v>
      </c>
      <c r="AQ229" s="208" t="str">
        <f t="shared" si="131"/>
        <v>-</v>
      </c>
      <c r="AR229" s="215" t="str">
        <f t="shared" si="132"/>
        <v>-</v>
      </c>
      <c r="AS229" s="214">
        <f t="shared" si="133"/>
        <v>0</v>
      </c>
    </row>
    <row r="230" spans="1:45" x14ac:dyDescent="0.25">
      <c r="A230" s="207" t="s">
        <v>94</v>
      </c>
      <c r="B230" s="160" t="s">
        <v>170</v>
      </c>
      <c r="C230" s="160" t="s">
        <v>170</v>
      </c>
      <c r="D230" s="160" t="s">
        <v>170</v>
      </c>
      <c r="E230" s="160" t="s">
        <v>170</v>
      </c>
      <c r="F230" s="160" t="s">
        <v>170</v>
      </c>
      <c r="G230" s="160" t="s">
        <v>170</v>
      </c>
      <c r="H230" s="160" t="s">
        <v>170</v>
      </c>
      <c r="I230" s="160" t="s">
        <v>170</v>
      </c>
      <c r="J230" s="160" t="s">
        <v>170</v>
      </c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1"/>
      <c r="X230" s="207" t="s">
        <v>94</v>
      </c>
      <c r="Y230" s="208">
        <f t="shared" si="113"/>
        <v>0</v>
      </c>
      <c r="Z230" s="208">
        <f t="shared" si="114"/>
        <v>0</v>
      </c>
      <c r="AA230" s="208">
        <f t="shared" si="115"/>
        <v>0</v>
      </c>
      <c r="AB230" s="208">
        <f t="shared" si="116"/>
        <v>0</v>
      </c>
      <c r="AC230" s="208">
        <f t="shared" si="117"/>
        <v>0</v>
      </c>
      <c r="AD230" s="208">
        <f t="shared" si="118"/>
        <v>0</v>
      </c>
      <c r="AE230" s="208">
        <f t="shared" si="119"/>
        <v>0</v>
      </c>
      <c r="AF230" s="208">
        <f t="shared" si="120"/>
        <v>0</v>
      </c>
      <c r="AG230" s="208">
        <f t="shared" si="121"/>
        <v>0</v>
      </c>
      <c r="AH230" s="208" t="str">
        <f t="shared" si="122"/>
        <v>-</v>
      </c>
      <c r="AI230" s="208" t="str">
        <f t="shared" si="123"/>
        <v>-</v>
      </c>
      <c r="AJ230" s="208" t="str">
        <f t="shared" si="124"/>
        <v>-</v>
      </c>
      <c r="AK230" s="208" t="str">
        <f t="shared" si="125"/>
        <v>-</v>
      </c>
      <c r="AL230" s="208" t="str">
        <f t="shared" si="126"/>
        <v>-</v>
      </c>
      <c r="AM230" s="208" t="str">
        <f t="shared" si="127"/>
        <v>-</v>
      </c>
      <c r="AN230" s="208" t="str">
        <f t="shared" si="128"/>
        <v>-</v>
      </c>
      <c r="AO230" s="208" t="str">
        <f t="shared" si="129"/>
        <v>-</v>
      </c>
      <c r="AP230" s="208" t="str">
        <f t="shared" si="130"/>
        <v>-</v>
      </c>
      <c r="AQ230" s="208" t="str">
        <f t="shared" si="131"/>
        <v>-</v>
      </c>
      <c r="AR230" s="215" t="str">
        <f t="shared" si="132"/>
        <v>-</v>
      </c>
      <c r="AS230" s="214">
        <f t="shared" si="133"/>
        <v>0</v>
      </c>
    </row>
    <row r="231" spans="1:45" x14ac:dyDescent="0.25">
      <c r="A231" s="207" t="s">
        <v>95</v>
      </c>
      <c r="B231" s="160" t="s">
        <v>170</v>
      </c>
      <c r="C231" s="160" t="s">
        <v>170</v>
      </c>
      <c r="D231" s="160" t="s">
        <v>170</v>
      </c>
      <c r="E231" s="160" t="s">
        <v>170</v>
      </c>
      <c r="F231" s="160" t="s">
        <v>170</v>
      </c>
      <c r="G231" s="160" t="s">
        <v>170</v>
      </c>
      <c r="H231" s="160" t="s">
        <v>170</v>
      </c>
      <c r="I231" s="160" t="s">
        <v>170</v>
      </c>
      <c r="J231" s="160" t="s">
        <v>170</v>
      </c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1"/>
      <c r="X231" s="207" t="s">
        <v>95</v>
      </c>
      <c r="Y231" s="208">
        <f t="shared" si="113"/>
        <v>0</v>
      </c>
      <c r="Z231" s="208">
        <f t="shared" si="114"/>
        <v>0</v>
      </c>
      <c r="AA231" s="208">
        <f t="shared" si="115"/>
        <v>0</v>
      </c>
      <c r="AB231" s="208">
        <f t="shared" si="116"/>
        <v>0</v>
      </c>
      <c r="AC231" s="208">
        <f t="shared" si="117"/>
        <v>0</v>
      </c>
      <c r="AD231" s="208">
        <f t="shared" si="118"/>
        <v>0</v>
      </c>
      <c r="AE231" s="208">
        <f t="shared" si="119"/>
        <v>0</v>
      </c>
      <c r="AF231" s="208">
        <f t="shared" si="120"/>
        <v>0</v>
      </c>
      <c r="AG231" s="208">
        <f t="shared" si="121"/>
        <v>0</v>
      </c>
      <c r="AH231" s="208" t="str">
        <f t="shared" si="122"/>
        <v>-</v>
      </c>
      <c r="AI231" s="208" t="str">
        <f t="shared" si="123"/>
        <v>-</v>
      </c>
      <c r="AJ231" s="208" t="str">
        <f t="shared" si="124"/>
        <v>-</v>
      </c>
      <c r="AK231" s="208" t="str">
        <f t="shared" si="125"/>
        <v>-</v>
      </c>
      <c r="AL231" s="208" t="str">
        <f t="shared" si="126"/>
        <v>-</v>
      </c>
      <c r="AM231" s="208" t="str">
        <f t="shared" si="127"/>
        <v>-</v>
      </c>
      <c r="AN231" s="208" t="str">
        <f t="shared" si="128"/>
        <v>-</v>
      </c>
      <c r="AO231" s="208" t="str">
        <f t="shared" si="129"/>
        <v>-</v>
      </c>
      <c r="AP231" s="208" t="str">
        <f t="shared" si="130"/>
        <v>-</v>
      </c>
      <c r="AQ231" s="208" t="str">
        <f t="shared" si="131"/>
        <v>-</v>
      </c>
      <c r="AR231" s="215" t="str">
        <f t="shared" si="132"/>
        <v>-</v>
      </c>
      <c r="AS231" s="214">
        <f t="shared" si="133"/>
        <v>0</v>
      </c>
    </row>
    <row r="232" spans="1:45" x14ac:dyDescent="0.25">
      <c r="A232" s="207" t="s">
        <v>96</v>
      </c>
      <c r="B232" s="160" t="s">
        <v>170</v>
      </c>
      <c r="C232" s="160" t="s">
        <v>170</v>
      </c>
      <c r="D232" s="160" t="s">
        <v>170</v>
      </c>
      <c r="E232" s="160" t="s">
        <v>170</v>
      </c>
      <c r="F232" s="160" t="s">
        <v>170</v>
      </c>
      <c r="G232" s="160" t="s">
        <v>170</v>
      </c>
      <c r="H232" s="160" t="s">
        <v>170</v>
      </c>
      <c r="I232" s="160" t="s">
        <v>170</v>
      </c>
      <c r="J232" s="160" t="s">
        <v>170</v>
      </c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1"/>
      <c r="X232" s="207" t="s">
        <v>96</v>
      </c>
      <c r="Y232" s="208">
        <f t="shared" si="113"/>
        <v>0</v>
      </c>
      <c r="Z232" s="208">
        <f t="shared" si="114"/>
        <v>0</v>
      </c>
      <c r="AA232" s="208">
        <f t="shared" si="115"/>
        <v>0</v>
      </c>
      <c r="AB232" s="208">
        <f t="shared" si="116"/>
        <v>0</v>
      </c>
      <c r="AC232" s="208">
        <f t="shared" si="117"/>
        <v>0</v>
      </c>
      <c r="AD232" s="208">
        <f t="shared" si="118"/>
        <v>0</v>
      </c>
      <c r="AE232" s="208">
        <f t="shared" si="119"/>
        <v>0</v>
      </c>
      <c r="AF232" s="208">
        <f t="shared" si="120"/>
        <v>0</v>
      </c>
      <c r="AG232" s="208">
        <f t="shared" si="121"/>
        <v>0</v>
      </c>
      <c r="AH232" s="208" t="str">
        <f t="shared" si="122"/>
        <v>-</v>
      </c>
      <c r="AI232" s="208" t="str">
        <f t="shared" si="123"/>
        <v>-</v>
      </c>
      <c r="AJ232" s="208" t="str">
        <f t="shared" si="124"/>
        <v>-</v>
      </c>
      <c r="AK232" s="208" t="str">
        <f t="shared" si="125"/>
        <v>-</v>
      </c>
      <c r="AL232" s="208" t="str">
        <f t="shared" si="126"/>
        <v>-</v>
      </c>
      <c r="AM232" s="208" t="str">
        <f t="shared" si="127"/>
        <v>-</v>
      </c>
      <c r="AN232" s="208" t="str">
        <f t="shared" si="128"/>
        <v>-</v>
      </c>
      <c r="AO232" s="208" t="str">
        <f t="shared" si="129"/>
        <v>-</v>
      </c>
      <c r="AP232" s="208" t="str">
        <f t="shared" si="130"/>
        <v>-</v>
      </c>
      <c r="AQ232" s="208" t="str">
        <f t="shared" si="131"/>
        <v>-</v>
      </c>
      <c r="AR232" s="215" t="str">
        <f t="shared" si="132"/>
        <v>-</v>
      </c>
      <c r="AS232" s="214">
        <f t="shared" si="133"/>
        <v>0</v>
      </c>
    </row>
    <row r="233" spans="1:45" x14ac:dyDescent="0.25">
      <c r="A233" s="207" t="s">
        <v>97</v>
      </c>
      <c r="B233" s="160" t="s">
        <v>170</v>
      </c>
      <c r="C233" s="160" t="s">
        <v>170</v>
      </c>
      <c r="D233" s="160" t="s">
        <v>170</v>
      </c>
      <c r="E233" s="160" t="s">
        <v>170</v>
      </c>
      <c r="F233" s="160" t="s">
        <v>170</v>
      </c>
      <c r="G233" s="160" t="s">
        <v>170</v>
      </c>
      <c r="H233" s="160" t="s">
        <v>170</v>
      </c>
      <c r="I233" s="160" t="s">
        <v>170</v>
      </c>
      <c r="J233" s="160" t="s">
        <v>170</v>
      </c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1"/>
      <c r="X233" s="207" t="s">
        <v>97</v>
      </c>
      <c r="Y233" s="208">
        <f t="shared" si="113"/>
        <v>0</v>
      </c>
      <c r="Z233" s="208">
        <f t="shared" si="114"/>
        <v>0</v>
      </c>
      <c r="AA233" s="208">
        <f t="shared" si="115"/>
        <v>0</v>
      </c>
      <c r="AB233" s="208">
        <f t="shared" si="116"/>
        <v>0</v>
      </c>
      <c r="AC233" s="208">
        <f t="shared" si="117"/>
        <v>0</v>
      </c>
      <c r="AD233" s="208">
        <f t="shared" si="118"/>
        <v>0</v>
      </c>
      <c r="AE233" s="208">
        <f t="shared" si="119"/>
        <v>0</v>
      </c>
      <c r="AF233" s="208">
        <f t="shared" si="120"/>
        <v>0</v>
      </c>
      <c r="AG233" s="208">
        <f t="shared" si="121"/>
        <v>0</v>
      </c>
      <c r="AH233" s="208" t="str">
        <f t="shared" si="122"/>
        <v>-</v>
      </c>
      <c r="AI233" s="208" t="str">
        <f t="shared" si="123"/>
        <v>-</v>
      </c>
      <c r="AJ233" s="208" t="str">
        <f t="shared" si="124"/>
        <v>-</v>
      </c>
      <c r="AK233" s="208" t="str">
        <f t="shared" si="125"/>
        <v>-</v>
      </c>
      <c r="AL233" s="208" t="str">
        <f t="shared" si="126"/>
        <v>-</v>
      </c>
      <c r="AM233" s="208" t="str">
        <f t="shared" si="127"/>
        <v>-</v>
      </c>
      <c r="AN233" s="208" t="str">
        <f t="shared" si="128"/>
        <v>-</v>
      </c>
      <c r="AO233" s="208" t="str">
        <f t="shared" si="129"/>
        <v>-</v>
      </c>
      <c r="AP233" s="208" t="str">
        <f t="shared" si="130"/>
        <v>-</v>
      </c>
      <c r="AQ233" s="208" t="str">
        <f t="shared" si="131"/>
        <v>-</v>
      </c>
      <c r="AR233" s="215" t="str">
        <f t="shared" si="132"/>
        <v>-</v>
      </c>
      <c r="AS233" s="214">
        <f t="shared" si="133"/>
        <v>0</v>
      </c>
    </row>
    <row r="234" spans="1:45" x14ac:dyDescent="0.25">
      <c r="A234" s="207" t="s">
        <v>98</v>
      </c>
      <c r="B234" s="160" t="s">
        <v>170</v>
      </c>
      <c r="C234" s="160" t="s">
        <v>170</v>
      </c>
      <c r="D234" s="160" t="s">
        <v>170</v>
      </c>
      <c r="E234" s="160" t="s">
        <v>170</v>
      </c>
      <c r="F234" s="160" t="s">
        <v>170</v>
      </c>
      <c r="G234" s="160" t="s">
        <v>170</v>
      </c>
      <c r="H234" s="160" t="s">
        <v>170</v>
      </c>
      <c r="I234" s="160" t="s">
        <v>170</v>
      </c>
      <c r="J234" s="160" t="s">
        <v>170</v>
      </c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1"/>
      <c r="X234" s="207" t="s">
        <v>98</v>
      </c>
      <c r="Y234" s="208">
        <f t="shared" si="113"/>
        <v>0</v>
      </c>
      <c r="Z234" s="208">
        <f t="shared" si="114"/>
        <v>0</v>
      </c>
      <c r="AA234" s="208">
        <f t="shared" si="115"/>
        <v>0</v>
      </c>
      <c r="AB234" s="208">
        <f t="shared" si="116"/>
        <v>0</v>
      </c>
      <c r="AC234" s="208">
        <f t="shared" si="117"/>
        <v>0</v>
      </c>
      <c r="AD234" s="208">
        <f t="shared" si="118"/>
        <v>0</v>
      </c>
      <c r="AE234" s="208">
        <f t="shared" si="119"/>
        <v>0</v>
      </c>
      <c r="AF234" s="208">
        <f t="shared" si="120"/>
        <v>0</v>
      </c>
      <c r="AG234" s="208">
        <f t="shared" si="121"/>
        <v>0</v>
      </c>
      <c r="AH234" s="208" t="str">
        <f t="shared" si="122"/>
        <v>-</v>
      </c>
      <c r="AI234" s="208" t="str">
        <f t="shared" si="123"/>
        <v>-</v>
      </c>
      <c r="AJ234" s="208" t="str">
        <f t="shared" si="124"/>
        <v>-</v>
      </c>
      <c r="AK234" s="208" t="str">
        <f t="shared" si="125"/>
        <v>-</v>
      </c>
      <c r="AL234" s="208" t="str">
        <f t="shared" si="126"/>
        <v>-</v>
      </c>
      <c r="AM234" s="208" t="str">
        <f t="shared" si="127"/>
        <v>-</v>
      </c>
      <c r="AN234" s="208" t="str">
        <f t="shared" si="128"/>
        <v>-</v>
      </c>
      <c r="AO234" s="208" t="str">
        <f t="shared" si="129"/>
        <v>-</v>
      </c>
      <c r="AP234" s="208" t="str">
        <f t="shared" si="130"/>
        <v>-</v>
      </c>
      <c r="AQ234" s="208" t="str">
        <f t="shared" si="131"/>
        <v>-</v>
      </c>
      <c r="AR234" s="215" t="str">
        <f t="shared" si="132"/>
        <v>-</v>
      </c>
      <c r="AS234" s="214">
        <f t="shared" si="133"/>
        <v>0</v>
      </c>
    </row>
    <row r="235" spans="1:45" x14ac:dyDescent="0.25">
      <c r="A235" s="207" t="s">
        <v>99</v>
      </c>
      <c r="B235" s="160" t="s">
        <v>170</v>
      </c>
      <c r="C235" s="160" t="s">
        <v>170</v>
      </c>
      <c r="D235" s="160" t="s">
        <v>170</v>
      </c>
      <c r="E235" s="160" t="s">
        <v>170</v>
      </c>
      <c r="F235" s="160" t="s">
        <v>170</v>
      </c>
      <c r="G235" s="160" t="s">
        <v>170</v>
      </c>
      <c r="H235" s="160" t="s">
        <v>170</v>
      </c>
      <c r="I235" s="160" t="s">
        <v>170</v>
      </c>
      <c r="J235" s="160" t="s">
        <v>170</v>
      </c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1"/>
      <c r="X235" s="207" t="s">
        <v>99</v>
      </c>
      <c r="Y235" s="208">
        <f t="shared" si="113"/>
        <v>0</v>
      </c>
      <c r="Z235" s="208">
        <f t="shared" si="114"/>
        <v>0</v>
      </c>
      <c r="AA235" s="208">
        <f t="shared" si="115"/>
        <v>0</v>
      </c>
      <c r="AB235" s="208">
        <f t="shared" si="116"/>
        <v>0</v>
      </c>
      <c r="AC235" s="208">
        <f t="shared" si="117"/>
        <v>0</v>
      </c>
      <c r="AD235" s="208">
        <f t="shared" si="118"/>
        <v>0</v>
      </c>
      <c r="AE235" s="208">
        <f t="shared" si="119"/>
        <v>0</v>
      </c>
      <c r="AF235" s="208">
        <f t="shared" si="120"/>
        <v>0</v>
      </c>
      <c r="AG235" s="208">
        <f t="shared" si="121"/>
        <v>0</v>
      </c>
      <c r="AH235" s="208" t="str">
        <f t="shared" si="122"/>
        <v>-</v>
      </c>
      <c r="AI235" s="208" t="str">
        <f t="shared" si="123"/>
        <v>-</v>
      </c>
      <c r="AJ235" s="208" t="str">
        <f t="shared" si="124"/>
        <v>-</v>
      </c>
      <c r="AK235" s="208" t="str">
        <f t="shared" si="125"/>
        <v>-</v>
      </c>
      <c r="AL235" s="208" t="str">
        <f t="shared" si="126"/>
        <v>-</v>
      </c>
      <c r="AM235" s="208" t="str">
        <f t="shared" si="127"/>
        <v>-</v>
      </c>
      <c r="AN235" s="208" t="str">
        <f t="shared" si="128"/>
        <v>-</v>
      </c>
      <c r="AO235" s="208" t="str">
        <f t="shared" si="129"/>
        <v>-</v>
      </c>
      <c r="AP235" s="208" t="str">
        <f t="shared" si="130"/>
        <v>-</v>
      </c>
      <c r="AQ235" s="208" t="str">
        <f t="shared" si="131"/>
        <v>-</v>
      </c>
      <c r="AR235" s="215" t="str">
        <f t="shared" si="132"/>
        <v>-</v>
      </c>
      <c r="AS235" s="214">
        <f t="shared" si="133"/>
        <v>0</v>
      </c>
    </row>
    <row r="236" spans="1:45" x14ac:dyDescent="0.25">
      <c r="A236" s="207" t="s">
        <v>100</v>
      </c>
      <c r="B236" s="160" t="s">
        <v>170</v>
      </c>
      <c r="C236" s="160" t="s">
        <v>170</v>
      </c>
      <c r="D236" s="160" t="s">
        <v>170</v>
      </c>
      <c r="E236" s="160" t="s">
        <v>170</v>
      </c>
      <c r="F236" s="160" t="s">
        <v>170</v>
      </c>
      <c r="G236" s="160" t="s">
        <v>170</v>
      </c>
      <c r="H236" s="160" t="s">
        <v>170</v>
      </c>
      <c r="I236" s="160" t="s">
        <v>170</v>
      </c>
      <c r="J236" s="160" t="s">
        <v>170</v>
      </c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1"/>
      <c r="X236" s="207" t="s">
        <v>100</v>
      </c>
      <c r="Y236" s="208">
        <f t="shared" si="113"/>
        <v>0</v>
      </c>
      <c r="Z236" s="208">
        <f t="shared" si="114"/>
        <v>0</v>
      </c>
      <c r="AA236" s="208">
        <f t="shared" si="115"/>
        <v>0</v>
      </c>
      <c r="AB236" s="208">
        <f t="shared" si="116"/>
        <v>0</v>
      </c>
      <c r="AC236" s="208">
        <f t="shared" si="117"/>
        <v>0</v>
      </c>
      <c r="AD236" s="208">
        <f t="shared" si="118"/>
        <v>0</v>
      </c>
      <c r="AE236" s="208">
        <f t="shared" si="119"/>
        <v>0</v>
      </c>
      <c r="AF236" s="208">
        <f t="shared" si="120"/>
        <v>0</v>
      </c>
      <c r="AG236" s="208">
        <f t="shared" si="121"/>
        <v>0</v>
      </c>
      <c r="AH236" s="208" t="str">
        <f t="shared" si="122"/>
        <v>-</v>
      </c>
      <c r="AI236" s="208" t="str">
        <f t="shared" si="123"/>
        <v>-</v>
      </c>
      <c r="AJ236" s="208" t="str">
        <f t="shared" si="124"/>
        <v>-</v>
      </c>
      <c r="AK236" s="208" t="str">
        <f t="shared" si="125"/>
        <v>-</v>
      </c>
      <c r="AL236" s="208" t="str">
        <f t="shared" si="126"/>
        <v>-</v>
      </c>
      <c r="AM236" s="208" t="str">
        <f t="shared" si="127"/>
        <v>-</v>
      </c>
      <c r="AN236" s="208" t="str">
        <f t="shared" si="128"/>
        <v>-</v>
      </c>
      <c r="AO236" s="208" t="str">
        <f t="shared" si="129"/>
        <v>-</v>
      </c>
      <c r="AP236" s="208" t="str">
        <f t="shared" si="130"/>
        <v>-</v>
      </c>
      <c r="AQ236" s="208" t="str">
        <f t="shared" si="131"/>
        <v>-</v>
      </c>
      <c r="AR236" s="215" t="str">
        <f t="shared" si="132"/>
        <v>-</v>
      </c>
      <c r="AS236" s="214">
        <f t="shared" si="133"/>
        <v>0</v>
      </c>
    </row>
    <row r="237" spans="1:45" x14ac:dyDescent="0.25">
      <c r="A237" s="216" t="s">
        <v>101</v>
      </c>
      <c r="B237" s="160" t="s">
        <v>170</v>
      </c>
      <c r="C237" s="160" t="s">
        <v>170</v>
      </c>
      <c r="D237" s="160" t="s">
        <v>170</v>
      </c>
      <c r="E237" s="160" t="s">
        <v>170</v>
      </c>
      <c r="F237" s="160" t="s">
        <v>170</v>
      </c>
      <c r="G237" s="160" t="s">
        <v>170</v>
      </c>
      <c r="H237" s="160" t="s">
        <v>170</v>
      </c>
      <c r="I237" s="160" t="s">
        <v>170</v>
      </c>
      <c r="J237" s="160" t="s">
        <v>170</v>
      </c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1"/>
      <c r="X237" s="216" t="s">
        <v>101</v>
      </c>
      <c r="Y237" s="208">
        <f t="shared" si="113"/>
        <v>0</v>
      </c>
      <c r="Z237" s="208">
        <f t="shared" si="114"/>
        <v>0</v>
      </c>
      <c r="AA237" s="208">
        <f t="shared" si="115"/>
        <v>0</v>
      </c>
      <c r="AB237" s="208">
        <f t="shared" si="116"/>
        <v>0</v>
      </c>
      <c r="AC237" s="208">
        <f t="shared" si="117"/>
        <v>0</v>
      </c>
      <c r="AD237" s="208">
        <f t="shared" si="118"/>
        <v>0</v>
      </c>
      <c r="AE237" s="208">
        <f t="shared" si="119"/>
        <v>0</v>
      </c>
      <c r="AF237" s="208">
        <f t="shared" si="120"/>
        <v>0</v>
      </c>
      <c r="AG237" s="208">
        <f t="shared" si="121"/>
        <v>0</v>
      </c>
      <c r="AH237" s="208" t="str">
        <f t="shared" si="122"/>
        <v>-</v>
      </c>
      <c r="AI237" s="208" t="str">
        <f t="shared" si="123"/>
        <v>-</v>
      </c>
      <c r="AJ237" s="208" t="str">
        <f t="shared" si="124"/>
        <v>-</v>
      </c>
      <c r="AK237" s="208" t="str">
        <f t="shared" si="125"/>
        <v>-</v>
      </c>
      <c r="AL237" s="208" t="str">
        <f t="shared" si="126"/>
        <v>-</v>
      </c>
      <c r="AM237" s="208" t="str">
        <f t="shared" si="127"/>
        <v>-</v>
      </c>
      <c r="AN237" s="208" t="str">
        <f t="shared" si="128"/>
        <v>-</v>
      </c>
      <c r="AO237" s="208" t="str">
        <f t="shared" si="129"/>
        <v>-</v>
      </c>
      <c r="AP237" s="208" t="str">
        <f t="shared" si="130"/>
        <v>-</v>
      </c>
      <c r="AQ237" s="208" t="str">
        <f t="shared" si="131"/>
        <v>-</v>
      </c>
      <c r="AR237" s="215" t="str">
        <f t="shared" si="132"/>
        <v>-</v>
      </c>
      <c r="AS237" s="214">
        <f t="shared" si="133"/>
        <v>0</v>
      </c>
    </row>
    <row r="238" spans="1:45" x14ac:dyDescent="0.25">
      <c r="A238" s="216" t="s">
        <v>102</v>
      </c>
      <c r="B238" s="160" t="s">
        <v>170</v>
      </c>
      <c r="C238" s="160" t="s">
        <v>170</v>
      </c>
      <c r="D238" s="160" t="s">
        <v>170</v>
      </c>
      <c r="E238" s="160" t="s">
        <v>170</v>
      </c>
      <c r="F238" s="160" t="s">
        <v>170</v>
      </c>
      <c r="G238" s="160" t="s">
        <v>170</v>
      </c>
      <c r="H238" s="160" t="s">
        <v>170</v>
      </c>
      <c r="I238" s="160" t="s">
        <v>170</v>
      </c>
      <c r="J238" s="160" t="s">
        <v>170</v>
      </c>
      <c r="K238" s="160"/>
      <c r="L238" s="160"/>
      <c r="M238" s="160"/>
      <c r="N238" s="160"/>
      <c r="O238" s="160"/>
      <c r="P238" s="160"/>
      <c r="Q238" s="160"/>
      <c r="R238" s="160"/>
      <c r="S238" s="160"/>
      <c r="T238" s="160"/>
      <c r="U238" s="161"/>
      <c r="X238" s="216" t="s">
        <v>102</v>
      </c>
      <c r="Y238" s="208">
        <f t="shared" si="113"/>
        <v>0</v>
      </c>
      <c r="Z238" s="208">
        <f t="shared" si="114"/>
        <v>0</v>
      </c>
      <c r="AA238" s="208">
        <f t="shared" si="115"/>
        <v>0</v>
      </c>
      <c r="AB238" s="208">
        <f t="shared" si="116"/>
        <v>0</v>
      </c>
      <c r="AC238" s="208">
        <f t="shared" si="117"/>
        <v>0</v>
      </c>
      <c r="AD238" s="208">
        <f t="shared" si="118"/>
        <v>0</v>
      </c>
      <c r="AE238" s="208">
        <f t="shared" si="119"/>
        <v>0</v>
      </c>
      <c r="AF238" s="208">
        <f t="shared" si="120"/>
        <v>0</v>
      </c>
      <c r="AG238" s="208">
        <f t="shared" si="121"/>
        <v>0</v>
      </c>
      <c r="AH238" s="208" t="str">
        <f t="shared" si="122"/>
        <v>-</v>
      </c>
      <c r="AI238" s="208" t="str">
        <f t="shared" si="123"/>
        <v>-</v>
      </c>
      <c r="AJ238" s="208" t="str">
        <f t="shared" si="124"/>
        <v>-</v>
      </c>
      <c r="AK238" s="208" t="str">
        <f t="shared" si="125"/>
        <v>-</v>
      </c>
      <c r="AL238" s="208" t="str">
        <f t="shared" si="126"/>
        <v>-</v>
      </c>
      <c r="AM238" s="208" t="str">
        <f t="shared" si="127"/>
        <v>-</v>
      </c>
      <c r="AN238" s="208" t="str">
        <f t="shared" si="128"/>
        <v>-</v>
      </c>
      <c r="AO238" s="208" t="str">
        <f t="shared" si="129"/>
        <v>-</v>
      </c>
      <c r="AP238" s="208" t="str">
        <f t="shared" si="130"/>
        <v>-</v>
      </c>
      <c r="AQ238" s="208" t="str">
        <f t="shared" si="131"/>
        <v>-</v>
      </c>
      <c r="AR238" s="215" t="str">
        <f t="shared" si="132"/>
        <v>-</v>
      </c>
      <c r="AS238" s="214">
        <f t="shared" si="133"/>
        <v>0</v>
      </c>
    </row>
    <row r="239" spans="1:45" x14ac:dyDescent="0.25">
      <c r="A239" s="216" t="s">
        <v>103</v>
      </c>
      <c r="B239" s="160" t="s">
        <v>170</v>
      </c>
      <c r="C239" s="160" t="s">
        <v>170</v>
      </c>
      <c r="D239" s="160" t="s">
        <v>170</v>
      </c>
      <c r="E239" s="160" t="s">
        <v>170</v>
      </c>
      <c r="F239" s="160" t="s">
        <v>170</v>
      </c>
      <c r="G239" s="160" t="s">
        <v>170</v>
      </c>
      <c r="H239" s="160" t="s">
        <v>170</v>
      </c>
      <c r="I239" s="160" t="s">
        <v>170</v>
      </c>
      <c r="J239" s="160" t="s">
        <v>170</v>
      </c>
      <c r="K239" s="160"/>
      <c r="L239" s="160"/>
      <c r="M239" s="160"/>
      <c r="N239" s="160"/>
      <c r="O239" s="160"/>
      <c r="P239" s="160"/>
      <c r="Q239" s="160"/>
      <c r="R239" s="160"/>
      <c r="S239" s="160"/>
      <c r="T239" s="160"/>
      <c r="U239" s="161"/>
      <c r="X239" s="216" t="s">
        <v>103</v>
      </c>
      <c r="Y239" s="204">
        <f t="shared" si="113"/>
        <v>0</v>
      </c>
      <c r="Z239" s="204">
        <f t="shared" si="114"/>
        <v>0</v>
      </c>
      <c r="AA239" s="204">
        <f t="shared" si="115"/>
        <v>0</v>
      </c>
      <c r="AB239" s="204">
        <f t="shared" si="116"/>
        <v>0</v>
      </c>
      <c r="AC239" s="204">
        <f t="shared" si="117"/>
        <v>0</v>
      </c>
      <c r="AD239" s="204">
        <f t="shared" si="118"/>
        <v>0</v>
      </c>
      <c r="AE239" s="204">
        <f t="shared" si="119"/>
        <v>0</v>
      </c>
      <c r="AF239" s="204">
        <f t="shared" si="120"/>
        <v>0</v>
      </c>
      <c r="AG239" s="204">
        <f t="shared" si="121"/>
        <v>0</v>
      </c>
      <c r="AH239" s="204" t="str">
        <f t="shared" si="122"/>
        <v>-</v>
      </c>
      <c r="AI239" s="204" t="str">
        <f t="shared" si="123"/>
        <v>-</v>
      </c>
      <c r="AJ239" s="204" t="str">
        <f t="shared" si="124"/>
        <v>-</v>
      </c>
      <c r="AK239" s="204" t="str">
        <f t="shared" si="125"/>
        <v>-</v>
      </c>
      <c r="AL239" s="204" t="str">
        <f t="shared" si="126"/>
        <v>-</v>
      </c>
      <c r="AM239" s="204" t="str">
        <f t="shared" si="127"/>
        <v>-</v>
      </c>
      <c r="AN239" s="204" t="str">
        <f t="shared" si="128"/>
        <v>-</v>
      </c>
      <c r="AO239" s="204" t="str">
        <f t="shared" si="129"/>
        <v>-</v>
      </c>
      <c r="AP239" s="204" t="str">
        <f t="shared" si="130"/>
        <v>-</v>
      </c>
      <c r="AQ239" s="204" t="str">
        <f t="shared" si="131"/>
        <v>-</v>
      </c>
      <c r="AR239" s="213" t="str">
        <f t="shared" si="132"/>
        <v>-</v>
      </c>
      <c r="AS239" s="214">
        <f t="shared" si="133"/>
        <v>0</v>
      </c>
    </row>
    <row r="240" spans="1:45" x14ac:dyDescent="0.25">
      <c r="A240" s="216" t="s">
        <v>104</v>
      </c>
      <c r="B240" s="160" t="s">
        <v>170</v>
      </c>
      <c r="C240" s="160" t="s">
        <v>170</v>
      </c>
      <c r="D240" s="160" t="s">
        <v>170</v>
      </c>
      <c r="E240" s="160" t="s">
        <v>170</v>
      </c>
      <c r="F240" s="160" t="s">
        <v>170</v>
      </c>
      <c r="G240" s="160" t="s">
        <v>170</v>
      </c>
      <c r="H240" s="160" t="s">
        <v>170</v>
      </c>
      <c r="I240" s="160" t="s">
        <v>170</v>
      </c>
      <c r="J240" s="160" t="s">
        <v>170</v>
      </c>
      <c r="K240" s="160"/>
      <c r="L240" s="160"/>
      <c r="M240" s="160"/>
      <c r="N240" s="160"/>
      <c r="O240" s="160"/>
      <c r="P240" s="160"/>
      <c r="Q240" s="160"/>
      <c r="R240" s="160"/>
      <c r="S240" s="160"/>
      <c r="T240" s="160"/>
      <c r="U240" s="161"/>
      <c r="X240" s="216" t="s">
        <v>104</v>
      </c>
      <c r="Y240" s="204">
        <f t="shared" si="113"/>
        <v>0</v>
      </c>
      <c r="Z240" s="204">
        <f t="shared" si="114"/>
        <v>0</v>
      </c>
      <c r="AA240" s="204">
        <f t="shared" si="115"/>
        <v>0</v>
      </c>
      <c r="AB240" s="204">
        <f t="shared" si="116"/>
        <v>0</v>
      </c>
      <c r="AC240" s="204">
        <f t="shared" si="117"/>
        <v>0</v>
      </c>
      <c r="AD240" s="204">
        <f t="shared" si="118"/>
        <v>0</v>
      </c>
      <c r="AE240" s="204">
        <f t="shared" si="119"/>
        <v>0</v>
      </c>
      <c r="AF240" s="204">
        <f t="shared" si="120"/>
        <v>0</v>
      </c>
      <c r="AG240" s="204">
        <f t="shared" si="121"/>
        <v>0</v>
      </c>
      <c r="AH240" s="204" t="str">
        <f t="shared" si="122"/>
        <v>-</v>
      </c>
      <c r="AI240" s="204" t="str">
        <f t="shared" si="123"/>
        <v>-</v>
      </c>
      <c r="AJ240" s="204" t="str">
        <f t="shared" si="124"/>
        <v>-</v>
      </c>
      <c r="AK240" s="204" t="str">
        <f t="shared" si="125"/>
        <v>-</v>
      </c>
      <c r="AL240" s="204" t="str">
        <f t="shared" si="126"/>
        <v>-</v>
      </c>
      <c r="AM240" s="204" t="str">
        <f t="shared" si="127"/>
        <v>-</v>
      </c>
      <c r="AN240" s="204" t="str">
        <f t="shared" si="128"/>
        <v>-</v>
      </c>
      <c r="AO240" s="204" t="str">
        <f t="shared" si="129"/>
        <v>-</v>
      </c>
      <c r="AP240" s="204" t="str">
        <f t="shared" si="130"/>
        <v>-</v>
      </c>
      <c r="AQ240" s="204" t="str">
        <f t="shared" si="131"/>
        <v>-</v>
      </c>
      <c r="AR240" s="213" t="str">
        <f t="shared" si="132"/>
        <v>-</v>
      </c>
      <c r="AS240" s="214">
        <f t="shared" si="133"/>
        <v>0</v>
      </c>
    </row>
    <row r="241" spans="1:45" x14ac:dyDescent="0.25">
      <c r="A241" s="216" t="s">
        <v>105</v>
      </c>
      <c r="B241" s="160" t="s">
        <v>170</v>
      </c>
      <c r="C241" s="160" t="s">
        <v>170</v>
      </c>
      <c r="D241" s="160" t="s">
        <v>170</v>
      </c>
      <c r="E241" s="160" t="s">
        <v>170</v>
      </c>
      <c r="F241" s="160" t="s">
        <v>170</v>
      </c>
      <c r="G241" s="160" t="s">
        <v>170</v>
      </c>
      <c r="H241" s="160" t="s">
        <v>170</v>
      </c>
      <c r="I241" s="160" t="s">
        <v>170</v>
      </c>
      <c r="J241" s="160" t="s">
        <v>170</v>
      </c>
      <c r="K241" s="160"/>
      <c r="L241" s="160"/>
      <c r="M241" s="160"/>
      <c r="N241" s="160"/>
      <c r="O241" s="160"/>
      <c r="P241" s="160"/>
      <c r="Q241" s="160"/>
      <c r="R241" s="160"/>
      <c r="S241" s="160"/>
      <c r="T241" s="160"/>
      <c r="U241" s="161"/>
      <c r="X241" s="216" t="s">
        <v>105</v>
      </c>
      <c r="Y241" s="204">
        <f t="shared" si="113"/>
        <v>0</v>
      </c>
      <c r="Z241" s="204">
        <f t="shared" si="114"/>
        <v>0</v>
      </c>
      <c r="AA241" s="204">
        <f t="shared" si="115"/>
        <v>0</v>
      </c>
      <c r="AB241" s="204">
        <f t="shared" si="116"/>
        <v>0</v>
      </c>
      <c r="AC241" s="204">
        <f t="shared" si="117"/>
        <v>0</v>
      </c>
      <c r="AD241" s="204">
        <f t="shared" si="118"/>
        <v>0</v>
      </c>
      <c r="AE241" s="204">
        <f t="shared" si="119"/>
        <v>0</v>
      </c>
      <c r="AF241" s="204">
        <f t="shared" si="120"/>
        <v>0</v>
      </c>
      <c r="AG241" s="204">
        <f t="shared" si="121"/>
        <v>0</v>
      </c>
      <c r="AH241" s="204" t="str">
        <f t="shared" si="122"/>
        <v>-</v>
      </c>
      <c r="AI241" s="204" t="str">
        <f t="shared" si="123"/>
        <v>-</v>
      </c>
      <c r="AJ241" s="204" t="str">
        <f t="shared" si="124"/>
        <v>-</v>
      </c>
      <c r="AK241" s="204" t="str">
        <f t="shared" si="125"/>
        <v>-</v>
      </c>
      <c r="AL241" s="204" t="str">
        <f t="shared" si="126"/>
        <v>-</v>
      </c>
      <c r="AM241" s="204" t="str">
        <f t="shared" si="127"/>
        <v>-</v>
      </c>
      <c r="AN241" s="204" t="str">
        <f t="shared" si="128"/>
        <v>-</v>
      </c>
      <c r="AO241" s="204" t="str">
        <f t="shared" si="129"/>
        <v>-</v>
      </c>
      <c r="AP241" s="204" t="str">
        <f t="shared" si="130"/>
        <v>-</v>
      </c>
      <c r="AQ241" s="204" t="str">
        <f t="shared" si="131"/>
        <v>-</v>
      </c>
      <c r="AR241" s="213" t="str">
        <f t="shared" si="132"/>
        <v>-</v>
      </c>
      <c r="AS241" s="214">
        <f t="shared" si="133"/>
        <v>0</v>
      </c>
    </row>
    <row r="242" spans="1:45" x14ac:dyDescent="0.25">
      <c r="A242" s="216" t="s">
        <v>106</v>
      </c>
      <c r="B242" s="160" t="s">
        <v>170</v>
      </c>
      <c r="C242" s="160" t="s">
        <v>170</v>
      </c>
      <c r="D242" s="160" t="s">
        <v>170</v>
      </c>
      <c r="E242" s="160" t="s">
        <v>170</v>
      </c>
      <c r="F242" s="160" t="s">
        <v>170</v>
      </c>
      <c r="G242" s="160" t="s">
        <v>170</v>
      </c>
      <c r="H242" s="160" t="s">
        <v>170</v>
      </c>
      <c r="I242" s="160" t="s">
        <v>170</v>
      </c>
      <c r="J242" s="160" t="s">
        <v>170</v>
      </c>
      <c r="K242" s="160"/>
      <c r="L242" s="160"/>
      <c r="M242" s="160"/>
      <c r="N242" s="160"/>
      <c r="O242" s="160"/>
      <c r="P242" s="160"/>
      <c r="Q242" s="160"/>
      <c r="R242" s="160"/>
      <c r="S242" s="160"/>
      <c r="T242" s="160"/>
      <c r="U242" s="161"/>
      <c r="X242" s="216" t="s">
        <v>106</v>
      </c>
      <c r="Y242" s="204">
        <f t="shared" si="113"/>
        <v>0</v>
      </c>
      <c r="Z242" s="204">
        <f t="shared" si="114"/>
        <v>0</v>
      </c>
      <c r="AA242" s="204">
        <f t="shared" si="115"/>
        <v>0</v>
      </c>
      <c r="AB242" s="204">
        <f t="shared" si="116"/>
        <v>0</v>
      </c>
      <c r="AC242" s="204">
        <f t="shared" si="117"/>
        <v>0</v>
      </c>
      <c r="AD242" s="204">
        <f t="shared" si="118"/>
        <v>0</v>
      </c>
      <c r="AE242" s="204">
        <f t="shared" si="119"/>
        <v>0</v>
      </c>
      <c r="AF242" s="204">
        <f t="shared" si="120"/>
        <v>0</v>
      </c>
      <c r="AG242" s="204">
        <f t="shared" si="121"/>
        <v>0</v>
      </c>
      <c r="AH242" s="204" t="str">
        <f t="shared" si="122"/>
        <v>-</v>
      </c>
      <c r="AI242" s="204" t="str">
        <f t="shared" si="123"/>
        <v>-</v>
      </c>
      <c r="AJ242" s="204" t="str">
        <f t="shared" si="124"/>
        <v>-</v>
      </c>
      <c r="AK242" s="204" t="str">
        <f t="shared" si="125"/>
        <v>-</v>
      </c>
      <c r="AL242" s="204" t="str">
        <f t="shared" si="126"/>
        <v>-</v>
      </c>
      <c r="AM242" s="204" t="str">
        <f t="shared" si="127"/>
        <v>-</v>
      </c>
      <c r="AN242" s="204" t="str">
        <f t="shared" si="128"/>
        <v>-</v>
      </c>
      <c r="AO242" s="204" t="str">
        <f t="shared" si="129"/>
        <v>-</v>
      </c>
      <c r="AP242" s="204" t="str">
        <f t="shared" si="130"/>
        <v>-</v>
      </c>
      <c r="AQ242" s="204" t="str">
        <f t="shared" si="131"/>
        <v>-</v>
      </c>
      <c r="AR242" s="213" t="str">
        <f t="shared" si="132"/>
        <v>-</v>
      </c>
      <c r="AS242" s="214">
        <f t="shared" si="133"/>
        <v>0</v>
      </c>
    </row>
    <row r="243" spans="1:45" x14ac:dyDescent="0.25">
      <c r="A243" s="216" t="s">
        <v>107</v>
      </c>
      <c r="B243" s="160" t="s">
        <v>170</v>
      </c>
      <c r="C243" s="160" t="s">
        <v>170</v>
      </c>
      <c r="D243" s="160" t="s">
        <v>170</v>
      </c>
      <c r="E243" s="160" t="s">
        <v>170</v>
      </c>
      <c r="F243" s="160" t="s">
        <v>170</v>
      </c>
      <c r="G243" s="160" t="s">
        <v>170</v>
      </c>
      <c r="H243" s="160" t="s">
        <v>170</v>
      </c>
      <c r="I243" s="160" t="s">
        <v>170</v>
      </c>
      <c r="J243" s="160" t="s">
        <v>170</v>
      </c>
      <c r="K243" s="160"/>
      <c r="L243" s="160"/>
      <c r="M243" s="160"/>
      <c r="N243" s="160"/>
      <c r="O243" s="160"/>
      <c r="P243" s="160"/>
      <c r="Q243" s="160"/>
      <c r="R243" s="160"/>
      <c r="S243" s="160"/>
      <c r="T243" s="160"/>
      <c r="U243" s="161"/>
      <c r="X243" s="216" t="s">
        <v>107</v>
      </c>
      <c r="Y243" s="204">
        <f t="shared" si="113"/>
        <v>0</v>
      </c>
      <c r="Z243" s="204">
        <f t="shared" si="114"/>
        <v>0</v>
      </c>
      <c r="AA243" s="204">
        <f t="shared" si="115"/>
        <v>0</v>
      </c>
      <c r="AB243" s="204">
        <f t="shared" si="116"/>
        <v>0</v>
      </c>
      <c r="AC243" s="204">
        <f t="shared" si="117"/>
        <v>0</v>
      </c>
      <c r="AD243" s="204">
        <f t="shared" si="118"/>
        <v>0</v>
      </c>
      <c r="AE243" s="204">
        <f t="shared" si="119"/>
        <v>0</v>
      </c>
      <c r="AF243" s="204">
        <f t="shared" si="120"/>
        <v>0</v>
      </c>
      <c r="AG243" s="204">
        <f t="shared" si="121"/>
        <v>0</v>
      </c>
      <c r="AH243" s="204" t="str">
        <f t="shared" si="122"/>
        <v>-</v>
      </c>
      <c r="AI243" s="204" t="str">
        <f t="shared" si="123"/>
        <v>-</v>
      </c>
      <c r="AJ243" s="204" t="str">
        <f t="shared" si="124"/>
        <v>-</v>
      </c>
      <c r="AK243" s="204" t="str">
        <f t="shared" si="125"/>
        <v>-</v>
      </c>
      <c r="AL243" s="204" t="str">
        <f t="shared" si="126"/>
        <v>-</v>
      </c>
      <c r="AM243" s="204" t="str">
        <f t="shared" si="127"/>
        <v>-</v>
      </c>
      <c r="AN243" s="204" t="str">
        <f t="shared" si="128"/>
        <v>-</v>
      </c>
      <c r="AO243" s="204" t="str">
        <f t="shared" si="129"/>
        <v>-</v>
      </c>
      <c r="AP243" s="204" t="str">
        <f t="shared" si="130"/>
        <v>-</v>
      </c>
      <c r="AQ243" s="204" t="str">
        <f t="shared" si="131"/>
        <v>-</v>
      </c>
      <c r="AR243" s="213" t="str">
        <f t="shared" si="132"/>
        <v>-</v>
      </c>
      <c r="AS243" s="214">
        <f t="shared" si="133"/>
        <v>0</v>
      </c>
    </row>
    <row r="244" spans="1:45" x14ac:dyDescent="0.25">
      <c r="A244" s="216" t="s">
        <v>108</v>
      </c>
      <c r="B244" s="160" t="s">
        <v>170</v>
      </c>
      <c r="C244" s="160" t="s">
        <v>170</v>
      </c>
      <c r="D244" s="160" t="s">
        <v>170</v>
      </c>
      <c r="E244" s="160" t="s">
        <v>170</v>
      </c>
      <c r="F244" s="160" t="s">
        <v>170</v>
      </c>
      <c r="G244" s="160" t="s">
        <v>170</v>
      </c>
      <c r="H244" s="160" t="s">
        <v>170</v>
      </c>
      <c r="I244" s="160" t="s">
        <v>170</v>
      </c>
      <c r="J244" s="160" t="s">
        <v>170</v>
      </c>
      <c r="K244" s="160"/>
      <c r="L244" s="160"/>
      <c r="M244" s="160"/>
      <c r="N244" s="160"/>
      <c r="O244" s="160"/>
      <c r="P244" s="160"/>
      <c r="Q244" s="160"/>
      <c r="R244" s="160"/>
      <c r="S244" s="160"/>
      <c r="T244" s="160"/>
      <c r="U244" s="161"/>
      <c r="X244" s="216" t="s">
        <v>108</v>
      </c>
      <c r="Y244" s="204">
        <f t="shared" si="113"/>
        <v>0</v>
      </c>
      <c r="Z244" s="204">
        <f t="shared" si="114"/>
        <v>0</v>
      </c>
      <c r="AA244" s="204">
        <f t="shared" si="115"/>
        <v>0</v>
      </c>
      <c r="AB244" s="204">
        <f t="shared" si="116"/>
        <v>0</v>
      </c>
      <c r="AC244" s="204">
        <f t="shared" si="117"/>
        <v>0</v>
      </c>
      <c r="AD244" s="204">
        <f t="shared" si="118"/>
        <v>0</v>
      </c>
      <c r="AE244" s="204">
        <f t="shared" si="119"/>
        <v>0</v>
      </c>
      <c r="AF244" s="204">
        <f t="shared" si="120"/>
        <v>0</v>
      </c>
      <c r="AG244" s="204">
        <f t="shared" si="121"/>
        <v>0</v>
      </c>
      <c r="AH244" s="204" t="str">
        <f t="shared" si="122"/>
        <v>-</v>
      </c>
      <c r="AI244" s="204" t="str">
        <f t="shared" si="123"/>
        <v>-</v>
      </c>
      <c r="AJ244" s="204" t="str">
        <f t="shared" si="124"/>
        <v>-</v>
      </c>
      <c r="AK244" s="204" t="str">
        <f t="shared" si="125"/>
        <v>-</v>
      </c>
      <c r="AL244" s="204" t="str">
        <f t="shared" si="126"/>
        <v>-</v>
      </c>
      <c r="AM244" s="204" t="str">
        <f t="shared" si="127"/>
        <v>-</v>
      </c>
      <c r="AN244" s="204" t="str">
        <f t="shared" si="128"/>
        <v>-</v>
      </c>
      <c r="AO244" s="204" t="str">
        <f t="shared" si="129"/>
        <v>-</v>
      </c>
      <c r="AP244" s="204" t="str">
        <f t="shared" si="130"/>
        <v>-</v>
      </c>
      <c r="AQ244" s="204" t="str">
        <f t="shared" si="131"/>
        <v>-</v>
      </c>
      <c r="AR244" s="213" t="str">
        <f t="shared" si="132"/>
        <v>-</v>
      </c>
      <c r="AS244" s="214">
        <f t="shared" si="133"/>
        <v>0</v>
      </c>
    </row>
    <row r="245" spans="1:45" ht="15.75" thickBot="1" x14ac:dyDescent="0.3">
      <c r="A245" s="217" t="s">
        <v>109</v>
      </c>
      <c r="B245" s="160" t="s">
        <v>170</v>
      </c>
      <c r="C245" s="160" t="s">
        <v>170</v>
      </c>
      <c r="D245" s="160" t="s">
        <v>170</v>
      </c>
      <c r="E245" s="160" t="s">
        <v>170</v>
      </c>
      <c r="F245" s="160" t="s">
        <v>170</v>
      </c>
      <c r="G245" s="160" t="s">
        <v>170</v>
      </c>
      <c r="H245" s="160" t="s">
        <v>170</v>
      </c>
      <c r="I245" s="160" t="s">
        <v>170</v>
      </c>
      <c r="J245" s="160" t="s">
        <v>170</v>
      </c>
      <c r="K245" s="257"/>
      <c r="L245" s="257"/>
      <c r="M245" s="257"/>
      <c r="N245" s="257"/>
      <c r="O245" s="257"/>
      <c r="P245" s="257"/>
      <c r="Q245" s="257"/>
      <c r="R245" s="257"/>
      <c r="S245" s="257"/>
      <c r="T245" s="257"/>
      <c r="U245" s="258"/>
      <c r="X245" s="217" t="s">
        <v>109</v>
      </c>
      <c r="Y245" s="218">
        <f t="shared" si="113"/>
        <v>0</v>
      </c>
      <c r="Z245" s="218">
        <f t="shared" si="114"/>
        <v>0</v>
      </c>
      <c r="AA245" s="218">
        <f t="shared" si="115"/>
        <v>0</v>
      </c>
      <c r="AB245" s="218">
        <f t="shared" si="116"/>
        <v>0</v>
      </c>
      <c r="AC245" s="218">
        <f t="shared" si="117"/>
        <v>0</v>
      </c>
      <c r="AD245" s="218">
        <f t="shared" si="118"/>
        <v>0</v>
      </c>
      <c r="AE245" s="218">
        <f t="shared" si="119"/>
        <v>0</v>
      </c>
      <c r="AF245" s="218">
        <f t="shared" si="120"/>
        <v>0</v>
      </c>
      <c r="AG245" s="218">
        <f t="shared" si="121"/>
        <v>0</v>
      </c>
      <c r="AH245" s="218" t="str">
        <f t="shared" si="122"/>
        <v>-</v>
      </c>
      <c r="AI245" s="218" t="str">
        <f t="shared" si="123"/>
        <v>-</v>
      </c>
      <c r="AJ245" s="218" t="str">
        <f t="shared" si="124"/>
        <v>-</v>
      </c>
      <c r="AK245" s="218" t="str">
        <f t="shared" si="125"/>
        <v>-</v>
      </c>
      <c r="AL245" s="218" t="str">
        <f t="shared" si="126"/>
        <v>-</v>
      </c>
      <c r="AM245" s="218" t="str">
        <f t="shared" si="127"/>
        <v>-</v>
      </c>
      <c r="AN245" s="218" t="str">
        <f t="shared" si="128"/>
        <v>-</v>
      </c>
      <c r="AO245" s="218" t="str">
        <f t="shared" si="129"/>
        <v>-</v>
      </c>
      <c r="AP245" s="218" t="str">
        <f t="shared" si="130"/>
        <v>-</v>
      </c>
      <c r="AQ245" s="218" t="str">
        <f t="shared" si="131"/>
        <v>-</v>
      </c>
      <c r="AR245" s="219" t="str">
        <f t="shared" si="132"/>
        <v>-</v>
      </c>
      <c r="AS245" s="220">
        <f t="shared" si="133"/>
        <v>0</v>
      </c>
    </row>
    <row r="246" spans="1:45" ht="16.5" thickTop="1" thickBot="1" x14ac:dyDescent="0.3"/>
    <row r="247" spans="1:45" ht="16.5" customHeight="1" thickTop="1" thickBot="1" x14ac:dyDescent="0.3">
      <c r="A247" s="519" t="s">
        <v>160</v>
      </c>
      <c r="B247" s="520"/>
      <c r="C247" s="520"/>
      <c r="D247" s="520"/>
      <c r="E247" s="520"/>
      <c r="F247" s="221">
        <f>IF(LARGE(AS166:AS245,1)=0,"-",LARGE(AS166:AS245,1))</f>
        <v>98695.6</v>
      </c>
      <c r="H247" s="521" t="s">
        <v>175</v>
      </c>
      <c r="I247" s="522"/>
      <c r="J247" s="522"/>
      <c r="K247" s="523"/>
      <c r="R247" s="555" t="s">
        <v>185</v>
      </c>
      <c r="S247" s="556"/>
      <c r="T247" s="556"/>
      <c r="U247" s="564"/>
      <c r="X247" s="555" t="s">
        <v>180</v>
      </c>
      <c r="Y247" s="556"/>
      <c r="Z247" s="556"/>
      <c r="AA247" s="556"/>
      <c r="AB247" s="552" t="s">
        <v>128</v>
      </c>
      <c r="AD247" s="579" t="s">
        <v>179</v>
      </c>
      <c r="AE247" s="580"/>
      <c r="AF247" s="581"/>
      <c r="AG247" s="581"/>
      <c r="AH247" s="582"/>
      <c r="AI247" s="583" t="s">
        <v>178</v>
      </c>
      <c r="AJ247" s="584"/>
      <c r="AL247" s="555" t="s">
        <v>181</v>
      </c>
      <c r="AM247" s="589"/>
      <c r="AN247" s="552" t="s">
        <v>128</v>
      </c>
      <c r="AP247" s="555" t="s">
        <v>182</v>
      </c>
      <c r="AQ247" s="556"/>
      <c r="AR247" s="556"/>
      <c r="AS247" s="561" t="s">
        <v>183</v>
      </c>
    </row>
    <row r="248" spans="1:45" ht="16.5" customHeight="1" thickTop="1" thickBot="1" x14ac:dyDescent="0.3">
      <c r="H248" s="226"/>
      <c r="I248" s="524" t="s">
        <v>110</v>
      </c>
      <c r="J248" s="526" t="s">
        <v>66</v>
      </c>
      <c r="K248" s="528" t="s">
        <v>67</v>
      </c>
      <c r="R248" s="557"/>
      <c r="S248" s="558"/>
      <c r="T248" s="558"/>
      <c r="U248" s="565"/>
      <c r="X248" s="242"/>
      <c r="Y248" s="558" t="s">
        <v>110</v>
      </c>
      <c r="Z248" s="567" t="s">
        <v>66</v>
      </c>
      <c r="AA248" s="569" t="s">
        <v>67</v>
      </c>
      <c r="AB248" s="553"/>
      <c r="AD248" s="226"/>
      <c r="AE248" s="243"/>
      <c r="AF248" s="524" t="s">
        <v>110</v>
      </c>
      <c r="AG248" s="572" t="s">
        <v>66</v>
      </c>
      <c r="AH248" s="574" t="s">
        <v>67</v>
      </c>
      <c r="AI248" s="585"/>
      <c r="AJ248" s="586"/>
      <c r="AL248" s="557"/>
      <c r="AM248" s="590"/>
      <c r="AN248" s="553"/>
      <c r="AP248" s="557"/>
      <c r="AQ248" s="558"/>
      <c r="AR248" s="558"/>
      <c r="AS248" s="562"/>
    </row>
    <row r="249" spans="1:45" ht="16.5" thickTop="1" thickBot="1" x14ac:dyDescent="0.3">
      <c r="A249" s="576" t="s">
        <v>161</v>
      </c>
      <c r="B249" s="577"/>
      <c r="C249" s="577"/>
      <c r="D249" s="577"/>
      <c r="E249" s="578"/>
      <c r="F249" s="221" t="str">
        <f>IF(SUM(T145:T164)=0,"-",SUM(T145:T164))</f>
        <v>-</v>
      </c>
      <c r="H249" s="228"/>
      <c r="I249" s="525"/>
      <c r="J249" s="527"/>
      <c r="K249" s="529"/>
      <c r="R249" s="559"/>
      <c r="S249" s="560"/>
      <c r="T249" s="560"/>
      <c r="U249" s="566"/>
      <c r="X249" s="226"/>
      <c r="Y249" s="560"/>
      <c r="Z249" s="568"/>
      <c r="AA249" s="570"/>
      <c r="AB249" s="554"/>
      <c r="AD249" s="228"/>
      <c r="AE249" s="244"/>
      <c r="AF249" s="571"/>
      <c r="AG249" s="573"/>
      <c r="AH249" s="575"/>
      <c r="AI249" s="587"/>
      <c r="AJ249" s="588"/>
      <c r="AL249" s="559"/>
      <c r="AM249" s="591"/>
      <c r="AN249" s="554"/>
      <c r="AP249" s="559"/>
      <c r="AQ249" s="560"/>
      <c r="AR249" s="560"/>
      <c r="AS249" s="563"/>
    </row>
    <row r="250" spans="1:45" ht="15.75" thickTop="1" x14ac:dyDescent="0.25">
      <c r="H250" s="207" t="s">
        <v>86</v>
      </c>
      <c r="I250" s="229">
        <f>IF($F$247="-","-",ROUND(AS168/$F$247*100,0))</f>
        <v>3</v>
      </c>
      <c r="J250" s="230">
        <f>IF($F$247="-","-",ROUND(AS195/$F$247*100,0))</f>
        <v>0</v>
      </c>
      <c r="K250" s="231">
        <f>IF($F$247="-","-",ROUND(AS222/$F$247*100,0))</f>
        <v>0</v>
      </c>
      <c r="R250" s="547" t="s">
        <v>152</v>
      </c>
      <c r="S250" s="527"/>
      <c r="T250" s="549">
        <f t="shared" ref="T250:T257" si="134">AI250+AS250</f>
        <v>51918</v>
      </c>
      <c r="U250" s="550"/>
      <c r="V250" s="507" t="s">
        <v>277</v>
      </c>
      <c r="X250" s="245" t="str">
        <f t="shared" ref="X250:X269" si="135">A145</f>
        <v>Equip. 1</v>
      </c>
      <c r="Y250" s="244">
        <f>SUM(Y168:Y191)</f>
        <v>16500</v>
      </c>
      <c r="Z250" s="246">
        <f>SUM(Y195:Y218)</f>
        <v>0</v>
      </c>
      <c r="AA250" s="247">
        <f>SUM(Y222:Y245)</f>
        <v>0</v>
      </c>
      <c r="AB250" s="212" t="str">
        <f t="shared" ref="AB250:AB269" si="136">M145</f>
        <v>Eletricidade</v>
      </c>
      <c r="AD250" s="540" t="s">
        <v>152</v>
      </c>
      <c r="AE250" s="541"/>
      <c r="AF250" s="244">
        <f>IF(AB250=AD250,Y250,0)+IF(AB251=AD250,Y251,0)+IF(AB252=AD250,Y252,0)+IF(AB253=AD250,Y253,0)+IF(AB254=AD250,Y254,0)+IF(AB255=AD250,Y255,0)+IF(AB256=AD250,Y256,0)+IF(AB257=AD250,Y257,0)+IF(AB258=AD250,Y258,0)+IF(AB259=AD250,Y259,0)+IF(AB260=AD250,Y260,0)+IF(AB261=AD250,Y261,0)+IF(AB262=AD250,Y262,0)+IF(AB263=AD250,Y263,0)+IF(AB264=AD250,Y264,0)+IF(AB265=AD250,Y265,0)+IF(AB266=AD250,Y266,0)+IF(AB267=AD250,Y267,0)+IF(AB268=AD250,Y268,0)+IF(AB269=AD250,Y269,0)</f>
        <v>198918.39999999999</v>
      </c>
      <c r="AG250" s="246">
        <f>IF(AB250=AD250,Z250,0)+IF(AB251=AD250,Z251,0)+IF(AB252=AD250,Z252,0)+IF(AB253=AD250,Z253,0)+IF(AB254=AD250,Z254,0)+IF(AB255=AD250,Z255,0)+IF(AB256=AD250,Z256,0)+IF(AB257=AD250,Z257,0)+IF(AB258=AD250,Z258,0)+IF(AB259=AD250,Z259,0)+IF(AB260=AD250,Z260,0)+IF(AB261=AD250,Z261,0)+IF(AB262=AD250,Z262,0)+IF(AB263=AD250,Z263,0)+IF(AB264=AD250,Z264,0)+IF(AB265=AD250,Z265,0)+IF(AB266=AD250,Z266,0)+IF(AB267=AD250,Z267,0)+IF(AB268=AD250,Z268,0)+IF(AB269=AD250,Z269,0)</f>
        <v>0</v>
      </c>
      <c r="AH250" s="247">
        <f>IF(AB250=AD250,AA250,0)+IF(AB251=AD250,AA251,0)+IF(AB252=AD250,AA252,0)+IF(AB253=AD250,AA253,0)+IF(AB254=AD250,AA254,0)+IF(AB255=AD250,AA255,0)+IF(AB256=AD250,AA256,0)+IF(AB257=AD250,AA257,0)+IF(AB258=AD250,AA258,0)+IF(AB259=AD250,AA259,0)+IF(AB260=AD250,AA260,0)+IF(AB261=AD250,AA261,0)+IF(AB262=AD250,AA262,0)+IF(AB263=AD250,AA263,0)+IF(AB264=AD250,AA264,0)+IF(AB265=AD250,AA265,0)+IF(AB266=AD250,AA266,0)+IF(AB267=AD250,AA267,0)+IF(AB268=AD250,AA268,0)+IF(AB269=AD250,AA269,0)</f>
        <v>0</v>
      </c>
      <c r="AI250" s="551">
        <f>ROUND((AF250*261+AG250*52+AH250*52)/1000,0)</f>
        <v>51918</v>
      </c>
      <c r="AJ250" s="529"/>
      <c r="AL250" s="248" t="str">
        <f>X250</f>
        <v>Equip. 1</v>
      </c>
      <c r="AM250" s="244">
        <f t="shared" ref="AM250:AM269" si="137">IF(T145="-",0,T145*24)</f>
        <v>0</v>
      </c>
      <c r="AN250" s="212" t="str">
        <f>AB250</f>
        <v>Eletricidade</v>
      </c>
      <c r="AP250" s="547" t="s">
        <v>152</v>
      </c>
      <c r="AQ250" s="548"/>
      <c r="AR250" s="249">
        <f>IF(AN250=AP250,AM250,0)+IF(AN251=AP250,AM251,0)+IF(AN252=AP250,AM252,0)+IF(AN253=AP250,AM253,0)+IF(AN254=AP250,AM254,0)+IF(AN255=AP250,AM255,0)+IF(AN256=AP250,AM256,0)+IF(AN257=AP250,AM257,0)+IF(AN258=AP250,AM258,0)+IF(AN259=AP250,AM259,0)+IF(AN260=AP250,AM260,0)+IF(AN261=AP250,AM261,0)+IF(AN262=AP250,AM262,0)+IF(AN263=AP250,AM263,0)+IF(AN264=AP250,AM264,0)+IF(AN265=AP250,AM265,0)+IF(AN266=AP250,AM266,0)+IF(AN267=AP250,AM267,0)+IF(AN268=AP250,AM268,0)+IF(AN269=AP250,AM269,0)</f>
        <v>0</v>
      </c>
      <c r="AS250" s="250">
        <f>ROUND(AR250*365/1000,0)</f>
        <v>0</v>
      </c>
    </row>
    <row r="251" spans="1:45" x14ac:dyDescent="0.25">
      <c r="H251" s="207" t="s">
        <v>87</v>
      </c>
      <c r="I251" s="232">
        <f t="shared" ref="I251:I273" si="138">IF($F$247="-","-",ROUND(AS169/$F$247*100,0))</f>
        <v>3</v>
      </c>
      <c r="J251" s="233">
        <f t="shared" ref="J251:J273" si="139">IF($F$247="-","-",ROUND(AS196/$F$247*100,0))</f>
        <v>0</v>
      </c>
      <c r="K251" s="234">
        <f t="shared" ref="K251:K273" si="140">IF($F$247="-","-",ROUND(AS223/$F$247*100,0))</f>
        <v>0</v>
      </c>
      <c r="R251" s="540" t="s">
        <v>153</v>
      </c>
      <c r="S251" s="545"/>
      <c r="T251" s="530">
        <f t="shared" si="134"/>
        <v>0</v>
      </c>
      <c r="U251" s="531"/>
      <c r="V251" s="508"/>
      <c r="X251" s="245" t="str">
        <f t="shared" si="135"/>
        <v>Equip. 2</v>
      </c>
      <c r="Y251" s="251">
        <f>SUM(Z168:Z191)</f>
        <v>40000</v>
      </c>
      <c r="Z251" s="204">
        <f>SUM(Z195:Z218)</f>
        <v>0</v>
      </c>
      <c r="AA251" s="213">
        <f>SUM(Z222:Z245)</f>
        <v>0</v>
      </c>
      <c r="AB251" s="214" t="str">
        <f t="shared" si="136"/>
        <v>Eletricidade</v>
      </c>
      <c r="AD251" s="540" t="s">
        <v>153</v>
      </c>
      <c r="AE251" s="541"/>
      <c r="AF251" s="251">
        <f>IF(AB250=AD251,Y250,0)+IF(AB251=AD251,Y251,0)+IF(AB252=AD251,Y252,0)+IF(AB253=AD251,Y253,0)+IF(AB254=AD251,Y254,0)+IF(AB255=AD251,Y255,0)+IF(AB256=AD251,Y256,0)+IF(AB257=AD251,Y257,0)+IF(AB258=AD251,Y258,0)+IF(AB259=AD251,Y259,0)+IF(AB260=AD251,Y260,0)+IF(AB261=AD251,Y261,0)+IF(AB262=AD251,Y262,0)+IF(AB263=AD251,Y263,0)+IF(AB264=AD251,Y264,0)+IF(AB265=AD251,Y265,0)+IF(AB266=AD251,Y266,0)+IF(AB267=AD251,Y267,0)+IF(AB268=AD251,Y268,0)+IF(AB269=AD251,Y269,0)</f>
        <v>0</v>
      </c>
      <c r="AG251" s="204">
        <f>IF(AB250=AD251,Z250,0)+IF(AB251=AD251,Z251,0)+IF(AB252=AD251,Z252,0)+IF(AB253=AD251,Z253,0)+IF(AB254=AD251,Z254,0)+IF(AB255=AD251,Z255,0)+IF(AB256=AD251,Z256,0)+IF(AB257=AD251,Z257,0)+IF(AB258=AD251,Z258,0)+IF(AB259=AD251,Z259,0)+IF(AB260=AD251,Z260,0)+IF(AB261=AD251,Z261,0)+IF(AB262=AD251,Z262,0)+IF(AB263=AD251,Z263,0)+IF(AB264=AD251,Z264,0)+IF(AB265=AD251,Z265,0)+IF(AB266=AD251,Z266,0)+IF(AB267=AD251,Z267,0)+IF(AB268=AD251,Z268,0)+IF(AB269=AD251,Z269,0)</f>
        <v>0</v>
      </c>
      <c r="AH251" s="213">
        <f>IF(AB250=AD251,AA250,0)+IF(AB251=AD251,AA251,0)+IF(AB252=AD251,AA252,0)+IF(AB253=AD251,AA253,0)+IF(AB254=AD251,AA254,0)+IF(AB255=AD251,AA255,0)+IF(AB256=AD251,AA256,0)+IF(AB257=AD251,AA257,0)+IF(AB258=AD251,AA258,0)+IF(AB259=AD251,AA259,0)+IF(AB260=AD251,AA260,0)+IF(AB261=AD251,AA261,0)+IF(AB262=AD251,AA262,0)+IF(AB263=AD251,AA263,0)+IF(AB264=AD251,AA264,0)+IF(AB265=AD251,AA265,0)+IF(AB266=AD251,AA266,0)+IF(AB267=AD251,AA267,0)+IF(AB268=AD251,AA268,0)+IF(AB269=AD251,AA269,0)</f>
        <v>0</v>
      </c>
      <c r="AI251" s="546">
        <f t="shared" ref="AI251:AI257" si="141">ROUND((AF251*261+AG251*52+AH251*52)/1000,0)</f>
        <v>0</v>
      </c>
      <c r="AJ251" s="531"/>
      <c r="AL251" s="245" t="str">
        <f t="shared" ref="AL251:AL269" si="142">X251</f>
        <v>Equip. 2</v>
      </c>
      <c r="AM251" s="251">
        <f t="shared" si="137"/>
        <v>0</v>
      </c>
      <c r="AN251" s="214" t="str">
        <f t="shared" ref="AN251:AN269" si="143">AB251</f>
        <v>Eletricidade</v>
      </c>
      <c r="AP251" s="540" t="s">
        <v>153</v>
      </c>
      <c r="AQ251" s="541"/>
      <c r="AR251" s="252">
        <f>IF(AN250=AP251,AM250,0)+IF(AN251=AP251,AM251,0)+IF(AN252=AP251,AM252,0)+IF(AN253=AP251,AM253,0)+IF(AN254=AP251,AM254,0)+IF(AN255=AP251,AM255,0)+IF(AN256=AP251,AM256,0)+IF(AN257=AP251,AM257,0)+IF(AN258=AP251,AM258,0)+IF(AN259=AP251,AM259,0)+IF(AN260=AP251,AM260,0)+IF(AN261=AP251,AM261,0)+IF(AN262=AP251,AM262,0)+IF(AN263=AP251,AM263,0)+IF(AN264=AP251,AM264,0)+IF(AN265=AP251,AM265,0)+IF(AN266=AP251,AM266,0)+IF(AN267=AP251,AM267,0)+IF(AN268=AP251,AM268,0)+IF(AN269=AP251,AM269,0)</f>
        <v>0</v>
      </c>
      <c r="AS251" s="253">
        <f t="shared" ref="AS251:AS257" si="144">ROUND(AR251*365/1000,0)</f>
        <v>0</v>
      </c>
    </row>
    <row r="252" spans="1:45" x14ac:dyDescent="0.25">
      <c r="H252" s="207" t="s">
        <v>88</v>
      </c>
      <c r="I252" s="229">
        <f t="shared" si="138"/>
        <v>3</v>
      </c>
      <c r="J252" s="230">
        <f t="shared" si="139"/>
        <v>0</v>
      </c>
      <c r="K252" s="231">
        <f t="shared" si="140"/>
        <v>0</v>
      </c>
      <c r="R252" s="540" t="s">
        <v>154</v>
      </c>
      <c r="S252" s="545"/>
      <c r="T252" s="530">
        <f t="shared" si="134"/>
        <v>28529</v>
      </c>
      <c r="U252" s="531"/>
      <c r="V252" s="508"/>
      <c r="X252" s="245" t="str">
        <f t="shared" si="135"/>
        <v>Equip. 3</v>
      </c>
      <c r="Y252" s="251">
        <f>SUM(AA168:AA191)</f>
        <v>92008</v>
      </c>
      <c r="Z252" s="204">
        <f>SUM(AA195:AA218)</f>
        <v>0</v>
      </c>
      <c r="AA252" s="213">
        <f>SUM(AA222:AA245)</f>
        <v>0</v>
      </c>
      <c r="AB252" s="214" t="str">
        <f t="shared" si="136"/>
        <v>Gás Natural</v>
      </c>
      <c r="AD252" s="540" t="s">
        <v>154</v>
      </c>
      <c r="AE252" s="541"/>
      <c r="AF252" s="251">
        <f>IF(AB250=AD252,Y250,0)+IF(AB251=AD252,Y251,0)+IF(AB252=AD252,Y252,0)+IF(AB253=AD252,Y253,0)+IF(AB254=AD252,Y254,0)+IF(AB255=AD252,Y255,0)+IF(AB256=AD252,Y256,0)+IF(AB257=AD252,Y257,0)+IF(AB258=AD252,Y258,0)+IF(AB259=AD252,Y259,0)+IF(AB260=AD252,Y260,0)+IF(AB261=AD252,Y261,0)+IF(AB262=AD252,Y262,0)+IF(AB263=AD252,Y263,0)+IF(AB264=AD252,Y264,0)+IF(AB265=AD252,Y265,0)+IF(AB266=AD252,Y266,0)+IF(AB267=AD252,Y267,0)+IF(AB268=AD252,Y268,0)+IF(AB269=AD252,Y269,0)</f>
        <v>109308</v>
      </c>
      <c r="AG252" s="204">
        <f>IF(AB250=AD252,Z250,0)+IF(AB251=AD252,Z251,0)+IF(AB252=AD252,Z252,0)+IF(AB253=AD252,Z253,0)+IF(AB254=AD252,Z254,0)+IF(AB255=AD252,Z255,0)+IF(AB256=AD252,Z256,0)+IF(AB257=AD252,Z257,0)+IF(AB258=AD252,Z258,0)+IF(AB259=AD252,Z259,0)+IF(AB260=AD252,Z260,0)+IF(AB261=AD252,Z261,0)+IF(AB262=AD252,Z262,0)+IF(AB263=AD252,Z263,0)+IF(AB264=AD252,Z264,0)+IF(AB265=AD252,Z265,0)+IF(AB266=AD252,Z266,0)+IF(AB267=AD252,Z267,0)+IF(AB268=AD252,Z268,0)+IF(AB269=AD252,Z269,0)</f>
        <v>0</v>
      </c>
      <c r="AH252" s="213">
        <f>IF(AB250=AD252,AA250,0)+IF(AB251=AD252,AA251,0)+IF(AB252=AD252,AA252,0)+IF(AB253=AD252,AA253,0)+IF(AB254=AD252,AA254,0)+IF(AB255=AD252,AA255,0)+IF(AB256=AD252,AA256,0)+IF(AB257=AD252,AA257,0)+IF(AB258=AD252,AA258,0)+IF(AB259=AD252,AA259,0)+IF(AB260=AD252,AA260,0)+IF(AB261=AD252,AA261,0)+IF(AB262=AD252,AA262,0)+IF(AB263=AD252,AA263,0)+IF(AB264=AD252,AA264,0)+IF(AB265=AD252,AA265,0)+IF(AB266=AD252,AA266,0)+IF(AB267=AD252,AA267,0)+IF(AB268=AD252,AA268,0)+IF(AB269=AD252,AA269,0)</f>
        <v>0</v>
      </c>
      <c r="AI252" s="546">
        <f t="shared" si="141"/>
        <v>28529</v>
      </c>
      <c r="AJ252" s="531"/>
      <c r="AL252" s="245" t="str">
        <f t="shared" si="142"/>
        <v>Equip. 3</v>
      </c>
      <c r="AM252" s="251">
        <f t="shared" si="137"/>
        <v>0</v>
      </c>
      <c r="AN252" s="214" t="str">
        <f t="shared" si="143"/>
        <v>Gás Natural</v>
      </c>
      <c r="AP252" s="540" t="s">
        <v>154</v>
      </c>
      <c r="AQ252" s="541"/>
      <c r="AR252" s="252">
        <f>IF(AN250=AP252,AM250,0)+IF(AN251=AP252,AM251,0)+IF(AN252=AP252,AM252,0)+IF(AN253=AP252,AM253,0)+IF(AN254=AP252,AM254,0)+IF(AN255=AP252,AM255,0)+IF(AN256=AP252,AM256,0)+IF(AN257=AP252,AM257,0)+IF(AN258=AP252,AM258,0)+IF(AN259=AP252,AM259,0)+IF(AN260=AP252,AM260,0)+IF(AN261=AP252,AM261,0)+IF(AN262=AP252,AM262,0)+IF(AN263=AP252,AM263,0)+IF(AN264=AP252,AM264,0)+IF(AN265=AP252,AM265,0)+IF(AN266=AP252,AM266,0)+IF(AN267=AP252,AM267,0)+IF(AN268=AP252,AM268,0)+IF(AN269=AP252,AM269,0)</f>
        <v>0</v>
      </c>
      <c r="AS252" s="253">
        <f t="shared" si="144"/>
        <v>0</v>
      </c>
    </row>
    <row r="253" spans="1:45" x14ac:dyDescent="0.25">
      <c r="H253" s="207" t="s">
        <v>89</v>
      </c>
      <c r="I253" s="229">
        <f t="shared" si="138"/>
        <v>3</v>
      </c>
      <c r="J253" s="230">
        <f t="shared" si="139"/>
        <v>0</v>
      </c>
      <c r="K253" s="231">
        <f t="shared" si="140"/>
        <v>0</v>
      </c>
      <c r="R253" s="540" t="s">
        <v>155</v>
      </c>
      <c r="S253" s="545"/>
      <c r="T253" s="530">
        <f t="shared" si="134"/>
        <v>0</v>
      </c>
      <c r="U253" s="531"/>
      <c r="V253" s="508"/>
      <c r="X253" s="245" t="str">
        <f t="shared" si="135"/>
        <v>Equip. 4</v>
      </c>
      <c r="Y253" s="251">
        <f>SUM(AB168:AB191)</f>
        <v>36000</v>
      </c>
      <c r="Z253" s="204">
        <f>SUM(AB195:AB218)</f>
        <v>0</v>
      </c>
      <c r="AA253" s="213">
        <f>SUM(AB222:AB245)</f>
        <v>0</v>
      </c>
      <c r="AB253" s="214" t="str">
        <f t="shared" si="136"/>
        <v>Eletricidade</v>
      </c>
      <c r="AD253" s="540" t="s">
        <v>155</v>
      </c>
      <c r="AE253" s="541"/>
      <c r="AF253" s="251">
        <f>IF(AB250=AD253,Y250,0)+IF(AB251=AD253,Y251,0)+IF(AB252=AD253,Y252,0)+IF(AB253=AD253,Y253,0)+IF(AB254=AD253,Y254,0)+IF(AB255=AD253,Y255,0)+IF(AB256=AD253,Y256,0)+IF(AB257=AD253,Y257,0)+IF(AB258=AD253,Y258,0)+IF(AB259=AD253,Y259,0)+IF(AB260=AD253,Y260,0)+IF(AB261=AD253,Y261,0)+IF(AB262=AD253,Y262,0)+IF(AB263=AD253,Y263,0)+IF(AB264=AD253,Y264,0)+IF(AB265=AD253,Y265,0)+IF(AB266=AD253,Y266,0)+IF(AB267=AD253,Y267,0)+IF(AB268=AD253,Y268,0)+IF(AB269=AD253,Y269,0)</f>
        <v>0</v>
      </c>
      <c r="AG253" s="204">
        <f>IF(AB250=AD253,Z250,0)+IF(AB251=AD253,Z251,0)+IF(AB252=AD253,Z252,0)+IF(AB253=AD253,Z253,0)+IF(AB254=AD253,Z254,0)+IF(AB255=AD253,Z255,0)+IF(AB256=AD253,Z256,0)+IF(AB257=AD253,Z257,0)+IF(AB258=AD253,Z258,0)+IF(AB259=AD253,Z259,0)+IF(AB260=AD253,Z260,0)+IF(AB261=AD253,Z261,0)+IF(AB262=AD253,Z262,0)+IF(AB263=AD253,Z263,0)+IF(AB264=AD253,Z264,0)+IF(AB265=AD253,Z265,0)+IF(AB266=AD253,Z266,0)+IF(AB267=AD253,Z267,0)+IF(AB268=AD253,Z268,0)+IF(AB269=AD253,Z269,0)</f>
        <v>0</v>
      </c>
      <c r="AH253" s="213">
        <f>IF(AB250=AD253,AA250,0)+IF(AB251=AD253,AA251,0)+IF(AB252=AD253,AA252,0)+IF(AB253=AD253,AA253,0)+IF(AB254=AD253,AA254,0)+IF(AB255=AD253,AA255,0)+IF(AB256=AD253,AA256,0)+IF(AB257=AD253,AA257,0)+IF(AB258=AD253,AA258,0)+IF(AB259=AD253,AA259,0)+IF(AB260=AD253,AA260,0)+IF(AB261=AD253,AA261,0)+IF(AB262=AD253,AA262,0)+IF(AB263=AD253,AA263,0)+IF(AB264=AD253,AA264,0)+IF(AB265=AD253,AA265,0)+IF(AB266=AD253,AA266,0)+IF(AB267=AD253,AA267,0)+IF(AB268=AD253,AA268,0)+IF(AB269=AD253,AA269,0)</f>
        <v>0</v>
      </c>
      <c r="AI253" s="546">
        <f t="shared" si="141"/>
        <v>0</v>
      </c>
      <c r="AJ253" s="531"/>
      <c r="AL253" s="245" t="str">
        <f t="shared" si="142"/>
        <v>Equip. 4</v>
      </c>
      <c r="AM253" s="251">
        <f t="shared" si="137"/>
        <v>0</v>
      </c>
      <c r="AN253" s="214" t="str">
        <f t="shared" si="143"/>
        <v>Eletricidade</v>
      </c>
      <c r="AP253" s="540" t="s">
        <v>155</v>
      </c>
      <c r="AQ253" s="541"/>
      <c r="AR253" s="252">
        <f>IF(AN250=AP253,AM250,0)+IF(AN251=AP253,AM251,0)+IF(AN252=AP253,AM252,0)+IF(AN253=AP253,AM253,0)+IF(AN254=AP253,AM254,0)+IF(AN255=AP253,AM255,0)+IF(AN256=AP253,AM256,0)+IF(AN257=AP253,AM257,0)+IF(AN258=AP253,AM258,0)+IF(AN259=AP253,AM259,0)+IF(AN260=AP253,AM260,0)+IF(AN261=AP253,AM261,0)+IF(AN262=AP253,AM262,0)+IF(AN263=AP253,AM263,0)+IF(AN264=AP253,AM264,0)+IF(AN265=AP253,AM265,0)+IF(AN266=AP253,AM266,0)+IF(AN267=AP253,AM267,0)+IF(AN268=AP253,AM268,0)+IF(AN269=AP253,AM269,0)</f>
        <v>0</v>
      </c>
      <c r="AS253" s="253">
        <f t="shared" si="144"/>
        <v>0</v>
      </c>
    </row>
    <row r="254" spans="1:45" x14ac:dyDescent="0.25">
      <c r="H254" s="207" t="s">
        <v>90</v>
      </c>
      <c r="I254" s="229">
        <f t="shared" si="138"/>
        <v>3</v>
      </c>
      <c r="J254" s="230">
        <f t="shared" si="139"/>
        <v>0</v>
      </c>
      <c r="K254" s="231">
        <f t="shared" si="140"/>
        <v>0</v>
      </c>
      <c r="R254" s="540" t="s">
        <v>156</v>
      </c>
      <c r="S254" s="545"/>
      <c r="T254" s="530">
        <f t="shared" si="134"/>
        <v>0</v>
      </c>
      <c r="U254" s="531"/>
      <c r="V254" s="508"/>
      <c r="X254" s="245" t="str">
        <f t="shared" si="135"/>
        <v>Equip. 5</v>
      </c>
      <c r="Y254" s="251">
        <f>SUM(AC168:AC191)</f>
        <v>18680</v>
      </c>
      <c r="Z254" s="204">
        <f>SUM(AC195:AC218)</f>
        <v>0</v>
      </c>
      <c r="AA254" s="213">
        <f>SUM(AC222:AC245)</f>
        <v>0</v>
      </c>
      <c r="AB254" s="214" t="str">
        <f t="shared" si="136"/>
        <v>Eletricidade</v>
      </c>
      <c r="AD254" s="540" t="s">
        <v>156</v>
      </c>
      <c r="AE254" s="541"/>
      <c r="AF254" s="251">
        <f>IF(AB250=AD254,Y250,0)+IF(AB251=AD254,Y251,0)+IF(AB252=AD254,Y252,0)+IF(AB253=AD254,Y253,0)+IF(AB254=AD254,Y254,0)+IF(AB255=AD254,Y255,0)+IF(AB256=AD254,Y256,0)+IF(AB257=AD254,Y257,0)+IF(AB258=AD254,Y258,0)+IF(AB259=AD254,Y259,0)+IF(AB260=AD254,Y260,0)+IF(AB261=AD254,Y261,0)+IF(AB262=AD254,Y262,0)+IF(AB263=AD254,Y263,0)+IF(AB264=AD254,Y264,0)+IF(AB265=AD254,Y265,0)+IF(AB266=AD254,Y266,0)+IF(AB267=AD254,Y267,0)+IF(AB268=AD254,Y268,0)+IF(AB269=AD254,Y269,0)</f>
        <v>0</v>
      </c>
      <c r="AG254" s="204">
        <f>IF(AB250=AD254,Z250,0)+IF(AB251=AD254,Z251,0)+IF(AB252=AD254,Z252,0)+IF(AB253=AD254,Z253,0)+IF(AB254=AD254,Z254,0)+IF(AB255=AD254,Z255,0)+IF(AB256=AD254,Z256,0)+IF(AB257=AD254,Z257,0)+IF(AB258=AD254,Z258,0)+IF(AB259=AD254,Z259,0)+IF(AB260=AD254,Z260,0)+IF(AB261=AD254,Z261,0)+IF(AB262=AD254,Z262,0)+IF(AB263=AD254,Z263,0)+IF(AB264=AD254,Z264,0)+IF(AB265=AD254,Z265,0)+IF(AB266=AD254,Z266,0)+IF(AB267=AD254,Z267,0)+IF(AB268=AD254,Z268,0)+IF(AB269=AD254,Z269,0)</f>
        <v>0</v>
      </c>
      <c r="AH254" s="213">
        <f>IF(AB250=AD254,AA250,0)+IF(AB251=AD254,AA251,0)+IF(AB252=AD254,AA252,0)+IF(AB253=AD254,AA253,0)+IF(AB254=AD254,AA254,0)+IF(AB255=AD254,AA255,0)+IF(AB256=AD254,AA256,0)+IF(AB257=AD254,AA257,0)+IF(AB258=AD254,AA258,0)+IF(AB259=AD254,AA259,0)+IF(AB260=AD254,AA260,0)+IF(AB261=AD254,AA261,0)+IF(AB262=AD254,AA262,0)+IF(AB263=AD254,AA263,0)+IF(AB264=AD254,AA264,0)+IF(AB265=AD254,AA265,0)+IF(AB266=AD254,AA266,0)+IF(AB267=AD254,AA267,0)+IF(AB268=AD254,AA268,0)+IF(AB269=AD254,AA269,0)</f>
        <v>0</v>
      </c>
      <c r="AI254" s="546">
        <f t="shared" si="141"/>
        <v>0</v>
      </c>
      <c r="AJ254" s="531"/>
      <c r="AL254" s="245" t="str">
        <f t="shared" si="142"/>
        <v>Equip. 5</v>
      </c>
      <c r="AM254" s="251">
        <f t="shared" si="137"/>
        <v>0</v>
      </c>
      <c r="AN254" s="214" t="str">
        <f t="shared" si="143"/>
        <v>Eletricidade</v>
      </c>
      <c r="AP254" s="540" t="s">
        <v>156</v>
      </c>
      <c r="AQ254" s="541"/>
      <c r="AR254" s="252">
        <f>IF(AN250=AP254,AM250,0)+IF(AN251=AP254,AM251,0)+IF(AN252=AP254,AM252,0)+IF(AN253=AP254,AM253,0)+IF(AN254=AP254,AM254,0)+IF(AN255=AP254,AM255,0)+IF(AN256=AP254,AM256,0)+IF(AN257=AP254,AM257,0)+IF(AN258=AP254,AM258,0)+IF(AN259=AP254,AM259,0)+IF(AN260=AP254,AM260,0)+IF(AN261=AP254,AM261,0)+IF(AN262=AP254,AM262,0)+IF(AN263=AP254,AM263,0)+IF(AN264=AP254,AM264,0)+IF(AN265=AP254,AM265,0)+IF(AN266=AP254,AM266,0)+IF(AN267=AP254,AM267,0)+IF(AN268=AP254,AM268,0)+IF(AN269=AP254,AM269,0)</f>
        <v>0</v>
      </c>
      <c r="AS254" s="253">
        <f t="shared" si="144"/>
        <v>0</v>
      </c>
    </row>
    <row r="255" spans="1:45" x14ac:dyDescent="0.25">
      <c r="H255" s="207" t="s">
        <v>91</v>
      </c>
      <c r="I255" s="229">
        <f t="shared" si="138"/>
        <v>3</v>
      </c>
      <c r="J255" s="230">
        <f t="shared" si="139"/>
        <v>0</v>
      </c>
      <c r="K255" s="231">
        <f t="shared" si="140"/>
        <v>0</v>
      </c>
      <c r="R255" s="540" t="s">
        <v>157</v>
      </c>
      <c r="S255" s="545"/>
      <c r="T255" s="530">
        <f t="shared" si="134"/>
        <v>0</v>
      </c>
      <c r="U255" s="531"/>
      <c r="V255" s="508"/>
      <c r="X255" s="245" t="str">
        <f t="shared" si="135"/>
        <v>Equip. 6</v>
      </c>
      <c r="Y255" s="251">
        <f>SUM(AD168:AD191)</f>
        <v>4000</v>
      </c>
      <c r="Z255" s="204">
        <f>SUM(AD195:AD218)</f>
        <v>0</v>
      </c>
      <c r="AA255" s="213">
        <f>SUM(AD222:AD245)</f>
        <v>0</v>
      </c>
      <c r="AB255" s="214" t="str">
        <f t="shared" si="136"/>
        <v>Eletricidade</v>
      </c>
      <c r="AD255" s="540" t="s">
        <v>157</v>
      </c>
      <c r="AE255" s="541"/>
      <c r="AF255" s="251">
        <f>IF(AB250=AD255,Y250,0)+IF(AB251=AD255,Y251,0)+IF(AB252=AD255,Y252,0)+IF(AB253=AD255,Y253,0)+IF(AB254=AD255,Y254,0)+IF(AB255=AD255,Y255,0)+IF(AB256=AD255,Y256,0)+IF(AB257=AD255,Y257,0)+IF(AB258=AD255,Y258,0)+IF(AB259=AD255,Y259,0)+IF(AB260=AD255,Y260,0)+IF(AB261=AD255,Y261,0)+IF(AB262=AD255,Y262,0)+IF(AB263=AD255,Y263,0)+IF(AB264=AD255,Y264,0)+IF(AB265=AD255,Y265,0)+IF(AB266=AD255,Y266,0)+IF(AB267=AD255,Y267,0)+IF(AB268=AD255,Y268,0)+IF(AB269=AD255,Y269,0)</f>
        <v>0</v>
      </c>
      <c r="AG255" s="204">
        <f>IF(AB250=AD255,Z250,0)+IF(AB251=AD255,Z251,0)+IF(AB252=AD255,Z252,0)+IF(AB253=AD255,Z253,0)+IF(AB254=AD255,Z254,0)+IF(AB255=AD255,Z255,0)+IF(AB256=AD255,Z256,0)+IF(AB257=AD255,Z257,0)+IF(AB258=AD255,Z258,0)+IF(AB259=AD255,Z259,0)+IF(AB260=AD255,Z260,0)+IF(AB261=AD255,Z261,0)+IF(AB262=AD255,Z262,0)+IF(AB263=AD255,Z263,0)+IF(AB264=AD255,Z264,0)+IF(AB265=AD255,Z265,0)+IF(AB266=AD255,Z266,0)+IF(AB267=AD255,Z267,0)+IF(AB268=AD255,Z268,0)+IF(AB269=AD255,Z269,0)</f>
        <v>0</v>
      </c>
      <c r="AH255" s="213">
        <f>IF(AB250=AD255,AA250,0)+IF(AB251=AD255,AA251,0)+IF(AB252=AD255,AA252,0)+IF(AB253=AD255,AA253,0)+IF(AB254=AD255,AA254,0)+IF(AB255=AD255,AA255,0)+IF(AB256=AD255,AA256,0)+IF(AB257=AD255,AA257,0)+IF(AB258=AD255,AA258,0)+IF(AB259=AD255,AA259,0)+IF(AB260=AD255,AA260,0)+IF(AB261=AD255,AA261,0)+IF(AB262=AD255,AA262,0)+IF(AB263=AD255,AA263,0)+IF(AB264=AD255,AA264,0)+IF(AB265=AD255,AA265,0)+IF(AB266=AD255,AA266,0)+IF(AB267=AD255,AA267,0)+IF(AB268=AD255,AA268,0)+IF(AB269=AD255,AA269,0)</f>
        <v>0</v>
      </c>
      <c r="AI255" s="546">
        <f t="shared" si="141"/>
        <v>0</v>
      </c>
      <c r="AJ255" s="531"/>
      <c r="AL255" s="245" t="str">
        <f t="shared" si="142"/>
        <v>Equip. 6</v>
      </c>
      <c r="AM255" s="251">
        <f t="shared" si="137"/>
        <v>0</v>
      </c>
      <c r="AN255" s="214" t="str">
        <f t="shared" si="143"/>
        <v>Eletricidade</v>
      </c>
      <c r="AP255" s="540" t="s">
        <v>157</v>
      </c>
      <c r="AQ255" s="541"/>
      <c r="AR255" s="252">
        <f>IF(AN250=AP255,AM250,0)+IF(AN251=AP255,AM251,0)+IF(AN252=AP255,AM252,0)+IF(AN253=AP255,AM253,0)+IF(AN254=AP255,AM254,0)+IF(AN255=AP255,AM255,0)+IF(AN256=AP255,AM256,0)+IF(AN257=AP255,AM257,0)+IF(AN258=AP255,AM258,0)+IF(AN259=AP255,AM259,0)+IF(AN260=AP255,AM260,0)+IF(AN261=AP255,AM261,0)+IF(AN262=AP255,AM262,0)+IF(AN263=AP255,AM263,0)+IF(AN264=AP255,AM264,0)+IF(AN265=AP255,AM265,0)+IF(AN266=AP255,AM266,0)+IF(AN267=AP255,AM267,0)+IF(AN268=AP255,AM268,0)+IF(AN269=AP255,AM269,0)</f>
        <v>0</v>
      </c>
      <c r="AS255" s="253">
        <f t="shared" si="144"/>
        <v>0</v>
      </c>
    </row>
    <row r="256" spans="1:45" x14ac:dyDescent="0.25">
      <c r="H256" s="207" t="s">
        <v>92</v>
      </c>
      <c r="I256" s="229">
        <f t="shared" si="138"/>
        <v>3</v>
      </c>
      <c r="J256" s="230">
        <f t="shared" si="139"/>
        <v>0</v>
      </c>
      <c r="K256" s="231">
        <f t="shared" si="140"/>
        <v>0</v>
      </c>
      <c r="R256" s="540" t="s">
        <v>158</v>
      </c>
      <c r="S256" s="545"/>
      <c r="T256" s="530">
        <f t="shared" si="134"/>
        <v>0</v>
      </c>
      <c r="U256" s="531"/>
      <c r="V256" s="508"/>
      <c r="X256" s="245" t="str">
        <f t="shared" si="135"/>
        <v>Equip. 7</v>
      </c>
      <c r="Y256" s="251">
        <f>SUM(AE168:AE191)</f>
        <v>17300</v>
      </c>
      <c r="Z256" s="204">
        <f>SUM(AE195:AE218)</f>
        <v>0</v>
      </c>
      <c r="AA256" s="213">
        <f>SUM(AE222:AE245)</f>
        <v>0</v>
      </c>
      <c r="AB256" s="214" t="str">
        <f t="shared" si="136"/>
        <v>Gás Natural</v>
      </c>
      <c r="AD256" s="540" t="s">
        <v>158</v>
      </c>
      <c r="AE256" s="541"/>
      <c r="AF256" s="251">
        <f>IF(AB250=AD256,Y250,0)+IF(AB251=AD256,Y251,0)+IF(AB252=AD256,Y252,0)+IF(AB253=AD256,Y253,0)+IF(AB254=AD256,Y254,0)+IF(AB255=AD256,Y255,0)+IF(AB256=AD256,Y256,0)+IF(AB257=AD256,Y257,0)+IF(AB258=AD256,Y258,0)+IF(AB259=AD256,Y259,0)+IF(AB260=AD256,Y260,0)+IF(AB261=AD256,Y261,0)+IF(AB262=AD256,Y262,0)+IF(AB263=AD256,Y263,0)+IF(AB264=AD256,Y264,0)+IF(AB265=AD256,Y265,0)+IF(AB266=AD256,Y266,0)+IF(AB267=AD256,Y267,0)+IF(AB268=AD256,Y268,0)+IF(AB269=AD256,Y269,0)</f>
        <v>0</v>
      </c>
      <c r="AG256" s="204">
        <f>IF(AB250=AD256,Z250,0)+IF(AB251=AD256,Z251,0)+IF(AB252=AD256,Z252,0)+IF(AB253=AD256,Z253,0)+IF(AB254=AD256,Z254,0)+IF(AB255=AD256,Z255,0)+IF(AB256=AD256,Z256,0)+IF(AB257=AD256,Z257,0)+IF(AB258=AD256,Z258,0)+IF(AB259=AD256,Z259,0)+IF(AB260=AD256,Z260,0)+IF(AB261=AD256,Z261,0)+IF(AB262=AD256,Z262,0)+IF(AB263=AD256,Z263,0)+IF(AB264=AD256,Z264,0)+IF(AB265=AD256,Z265,0)+IF(AB266=AD256,Z266,0)+IF(AB267=AD256,Z267,0)+IF(AB268=AD256,Z268,0)+IF(AB269=AD256,Z269,0)</f>
        <v>0</v>
      </c>
      <c r="AH256" s="213">
        <f>IF(AB250=AD256,AA250,0)+IF(AB251=AD256,AA251,0)+IF(AB252=AD256,AA252,0)+IF(AB253=AD256,AA253,0)+IF(AB254=AD256,AA254,0)+IF(AB255=AD256,AA255,0)+IF(AB256=AD256,AA256,0)+IF(AB257=AD256,AA257,0)+IF(AB258=AD256,AA258,0)+IF(AB259=AD256,AA259,0)+IF(AB260=AD256,AA260,0)+IF(AB261=AD256,AA261,0)+IF(AB262=AD256,AA262,0)+IF(AB263=AD256,AA263,0)+IF(AB264=AD256,AA264,0)+IF(AB265=AD256,AA265,0)+IF(AB266=AD256,AA266,0)+IF(AB267=AD256,AA267,0)+IF(AB268=AD256,AA268,0)+IF(AB269=AD256,AA269,0)</f>
        <v>0</v>
      </c>
      <c r="AI256" s="546">
        <f t="shared" si="141"/>
        <v>0</v>
      </c>
      <c r="AJ256" s="531"/>
      <c r="AL256" s="245" t="str">
        <f t="shared" si="142"/>
        <v>Equip. 7</v>
      </c>
      <c r="AM256" s="251">
        <f t="shared" si="137"/>
        <v>0</v>
      </c>
      <c r="AN256" s="214" t="str">
        <f t="shared" si="143"/>
        <v>Gás Natural</v>
      </c>
      <c r="AP256" s="540" t="s">
        <v>158</v>
      </c>
      <c r="AQ256" s="541"/>
      <c r="AR256" s="252">
        <f>IF(AN250=AP256,AM250,0)+IF(AN251=AP256,AM251,0)+IF(AN252=AP256,AM252,0)+IF(AN253=AP256,AM253,0)+IF(AN254=AP256,AM254,0)+IF(AN255=AP256,AM255,0)+IF(AN256=AP256,AM256,0)+IF(AN257=AP256,AM257,0)+IF(AN258=AP256,AM258,0)+IF(AN259=AP256,AM259,0)+IF(AN260=AP256,AM260,0)+IF(AN261=AP256,AM261,0)+IF(AN262=AP256,AM262,0)+IF(AN263=AP256,AM263,0)+IF(AN264=AP256,AM264,0)+IF(AN265=AP256,AM265,0)+IF(AN266=AP256,AM266,0)+IF(AN267=AP256,AM267,0)+IF(AN268=AP256,AM268,0)+IF(AN269=AP256,AM269,0)</f>
        <v>0</v>
      </c>
      <c r="AS256" s="253">
        <f t="shared" si="144"/>
        <v>0</v>
      </c>
    </row>
    <row r="257" spans="8:45" ht="15.75" thickBot="1" x14ac:dyDescent="0.3">
      <c r="H257" s="207" t="s">
        <v>93</v>
      </c>
      <c r="I257" s="229">
        <f t="shared" si="138"/>
        <v>3</v>
      </c>
      <c r="J257" s="230">
        <f t="shared" si="139"/>
        <v>0</v>
      </c>
      <c r="K257" s="231">
        <f t="shared" si="140"/>
        <v>0</v>
      </c>
      <c r="R257" s="542" t="s">
        <v>159</v>
      </c>
      <c r="S257" s="543"/>
      <c r="T257" s="534">
        <f t="shared" si="134"/>
        <v>0</v>
      </c>
      <c r="U257" s="535"/>
      <c r="V257" s="508"/>
      <c r="X257" s="245" t="str">
        <f t="shared" si="135"/>
        <v>Equip. 8</v>
      </c>
      <c r="Y257" s="251">
        <f>SUM(AF168:AF191)</f>
        <v>76838.399999999994</v>
      </c>
      <c r="Z257" s="204">
        <f>SUM(AF195:AF218)</f>
        <v>0</v>
      </c>
      <c r="AA257" s="213">
        <f>SUM(AF222:AF245)</f>
        <v>0</v>
      </c>
      <c r="AB257" s="214" t="str">
        <f t="shared" si="136"/>
        <v>Eletricidade</v>
      </c>
      <c r="AD257" s="542" t="s">
        <v>159</v>
      </c>
      <c r="AE257" s="544"/>
      <c r="AF257" s="254">
        <f>IF(AB250=AD257,Y250,0)+IF(AB251=AD257,Y251,0)+IF(AB252=AD257,Y252,0)+IF(AB253=AD257,Y253,0)+IF(AB254=AD257,Y254,0)+IF(AB255=AD257,Y255,0)+IF(AB256=AD257,Y256,0)+IF(AB257=AD257,Y257,0)+IF(AB258=AD257,Y258,0)+IF(AB259=AD257,Y259,0)+IF(AB260=AD257,Y260,0)+IF(AB261=AD257,Y261,0)+IF(AB262=AD257,Y262,0)+IF(AB263=AD257,Y263,0)+IF(AB264=AD257,Y264,0)+IF(AB265=AD257,Y265,0)+IF(AB266=AD257,Y266,0)+IF(AB267=AD257,Y267,0)+IF(AB268=AD257,Y268,0)+IF(AB269=AD257,Y269,0)</f>
        <v>0</v>
      </c>
      <c r="AG257" s="218">
        <f>IF(AB250=AD257,Z250,0)+IF(AB251=AD257,Z251,0)+IF(AB252=AD257,Z252,0)+IF(AB253=AD257,Z253,0)+IF(AB254=AD257,Z254,0)+IF(AB255=AD257,Z255,0)+IF(AB256=AD257,Z256,0)+IF(AB257=AD257,Z257,0)+IF(AB258=AD257,Z258,0)+IF(AB259=AD257,Z259,0)+IF(AB260=AD257,Z260,0)+IF(AB261=AD257,Z261,0)+IF(AB262=AD257,Z262,0)+IF(AB263=AD257,Z263,0)+IF(AB264=AD257,Z264,0)+IF(AB265=AD257,Z265,0)+IF(AB266=AD257,Z266,0)+IF(AB267=AD257,Z267,0)+IF(AB268=AD257,Z268,0)+IF(AB269=AD257,Z269,0)</f>
        <v>0</v>
      </c>
      <c r="AH257" s="219">
        <f>IF(AB250=AD257,AA250,0)+IF(AB251=AD257,AA251,0)+IF(AB252=AD257,AA252,0)+IF(AB253=AD257,AA253,0)+IF(AB254=AD257,AA254,0)+IF(AB255=AD257,AA255,0)+IF(AB256=AD257,AA256,0)+IF(AB257=AD257,AA257,0)+IF(AB258=AD257,AA258,0)+IF(AB259=AD257,AA259,0)+IF(AB260=AD257,AA260,0)+IF(AB261=AD257,AA261,0)+IF(AB262=AD257,AA262,0)+IF(AB263=AD257,AA263,0)+IF(AB264=AD257,AA264,0)+IF(AB265=AD257,AA265,0)+IF(AB266=AD257,AA266,0)+IF(AB267=AD257,AA267,0)+IF(AB268=AD257,AA268,0)+IF(AB269=AD257,AA269,0)</f>
        <v>0</v>
      </c>
      <c r="AI257" s="532">
        <f t="shared" si="141"/>
        <v>0</v>
      </c>
      <c r="AJ257" s="535"/>
      <c r="AL257" s="245" t="str">
        <f t="shared" si="142"/>
        <v>Equip. 8</v>
      </c>
      <c r="AM257" s="251">
        <f t="shared" si="137"/>
        <v>0</v>
      </c>
      <c r="AN257" s="214" t="str">
        <f t="shared" si="143"/>
        <v>Eletricidade</v>
      </c>
      <c r="AP257" s="542" t="s">
        <v>159</v>
      </c>
      <c r="AQ257" s="544"/>
      <c r="AR257" s="255">
        <f>IF(AN250=AP257,AM250,0)+IF(AN251=AP257,AM251,0)+IF(AN252=AP257,AM252,0)+IF(AN253=AP257,AM253,0)+IF(AN254=AP257,AM254,0)+IF(AN255=AP257,AM255,0)+IF(AN256=AP257,AM256,0)+IF(AN257=AP257,AM257,0)+IF(AN258=AP257,AM258,0)+IF(AN259=AP257,AM259,0)+IF(AN260=AP257,AM260,0)+IF(AN261=AP257,AM261,0)+IF(AN262=AP257,AM262,0)+IF(AN263=AP257,AM263,0)+IF(AN264=AP257,AM264,0)+IF(AN265=AP257,AM265,0)+IF(AN266=AP257,AM266,0)+IF(AN267=AP257,AM267,0)+IF(AN268=AP257,AM268,0)+IF(AN269=AP257,AM269,0)</f>
        <v>0</v>
      </c>
      <c r="AS257" s="220">
        <f t="shared" si="144"/>
        <v>0</v>
      </c>
    </row>
    <row r="258" spans="8:45" ht="15.75" thickTop="1" x14ac:dyDescent="0.25">
      <c r="H258" s="207" t="s">
        <v>94</v>
      </c>
      <c r="I258" s="229">
        <f t="shared" si="138"/>
        <v>7</v>
      </c>
      <c r="J258" s="230">
        <f t="shared" si="139"/>
        <v>0</v>
      </c>
      <c r="K258" s="231">
        <f t="shared" si="140"/>
        <v>0</v>
      </c>
      <c r="V258" s="508"/>
      <c r="X258" s="245" t="str">
        <f t="shared" si="135"/>
        <v>Equip. 9</v>
      </c>
      <c r="Y258" s="251">
        <f>SUM(AG168:AG191)</f>
        <v>6900</v>
      </c>
      <c r="Z258" s="204">
        <f>SUM(AG195:AG218)</f>
        <v>0</v>
      </c>
      <c r="AA258" s="213">
        <f>SUM(AG222:AG245)</f>
        <v>0</v>
      </c>
      <c r="AB258" s="214" t="str">
        <f t="shared" si="136"/>
        <v>Eletricidade</v>
      </c>
      <c r="AL258" s="245" t="str">
        <f t="shared" si="142"/>
        <v>Equip. 9</v>
      </c>
      <c r="AM258" s="251">
        <f t="shared" si="137"/>
        <v>0</v>
      </c>
      <c r="AN258" s="214" t="str">
        <f t="shared" si="143"/>
        <v>Eletricidade</v>
      </c>
    </row>
    <row r="259" spans="8:45" x14ac:dyDescent="0.25">
      <c r="H259" s="207" t="s">
        <v>95</v>
      </c>
      <c r="I259" s="229">
        <f t="shared" si="138"/>
        <v>13</v>
      </c>
      <c r="J259" s="230">
        <f t="shared" si="139"/>
        <v>0</v>
      </c>
      <c r="K259" s="231">
        <f t="shared" si="140"/>
        <v>0</v>
      </c>
      <c r="V259" s="508"/>
      <c r="X259" s="245" t="str">
        <f t="shared" si="135"/>
        <v>Equip. 10</v>
      </c>
      <c r="Y259" s="251">
        <f>SUM(AH168:AH191)</f>
        <v>0</v>
      </c>
      <c r="Z259" s="204">
        <f>SUM(AH195:AH218)</f>
        <v>0</v>
      </c>
      <c r="AA259" s="213">
        <f>SUM(AH222:AH245)</f>
        <v>0</v>
      </c>
      <c r="AB259" s="214">
        <f t="shared" si="136"/>
        <v>0</v>
      </c>
      <c r="AL259" s="245" t="str">
        <f t="shared" si="142"/>
        <v>Equip. 10</v>
      </c>
      <c r="AM259" s="251">
        <f t="shared" si="137"/>
        <v>0</v>
      </c>
      <c r="AN259" s="214">
        <f t="shared" si="143"/>
        <v>0</v>
      </c>
    </row>
    <row r="260" spans="8:45" x14ac:dyDescent="0.25">
      <c r="H260" s="207" t="s">
        <v>96</v>
      </c>
      <c r="I260" s="229">
        <f t="shared" si="138"/>
        <v>96</v>
      </c>
      <c r="J260" s="230">
        <f t="shared" si="139"/>
        <v>0</v>
      </c>
      <c r="K260" s="231">
        <f t="shared" si="140"/>
        <v>0</v>
      </c>
      <c r="M260" s="224"/>
      <c r="N260" s="224"/>
      <c r="O260" s="224"/>
      <c r="P260" s="224"/>
      <c r="Q260" s="224"/>
      <c r="R260" s="224"/>
      <c r="S260" s="224"/>
      <c r="T260" s="224"/>
      <c r="U260" s="224"/>
      <c r="V260" s="508"/>
      <c r="X260" s="245" t="str">
        <f t="shared" si="135"/>
        <v>Equip. 11</v>
      </c>
      <c r="Y260" s="251">
        <f>SUM(AI168:AI191)</f>
        <v>0</v>
      </c>
      <c r="Z260" s="204">
        <f>SUM(AI195:AI218)</f>
        <v>0</v>
      </c>
      <c r="AA260" s="213">
        <f>SUM(AI222:AI245)</f>
        <v>0</v>
      </c>
      <c r="AB260" s="214">
        <f t="shared" si="136"/>
        <v>0</v>
      </c>
      <c r="AL260" s="245" t="str">
        <f t="shared" si="142"/>
        <v>Equip. 11</v>
      </c>
      <c r="AM260" s="251">
        <f t="shared" si="137"/>
        <v>0</v>
      </c>
      <c r="AN260" s="214">
        <f t="shared" si="143"/>
        <v>0</v>
      </c>
    </row>
    <row r="261" spans="8:45" x14ac:dyDescent="0.25">
      <c r="H261" s="207" t="s">
        <v>97</v>
      </c>
      <c r="I261" s="229">
        <f t="shared" si="138"/>
        <v>100</v>
      </c>
      <c r="J261" s="230">
        <f t="shared" si="139"/>
        <v>0</v>
      </c>
      <c r="K261" s="231">
        <f t="shared" si="140"/>
        <v>0</v>
      </c>
      <c r="M261" s="223"/>
      <c r="N261" s="223"/>
      <c r="O261" s="223"/>
      <c r="P261" s="223"/>
      <c r="Q261" s="223"/>
      <c r="R261" s="223"/>
      <c r="S261" s="223"/>
      <c r="T261" s="223"/>
      <c r="U261" s="223"/>
      <c r="V261" s="508"/>
      <c r="X261" s="245" t="str">
        <f t="shared" si="135"/>
        <v>Equip. 12</v>
      </c>
      <c r="Y261" s="251">
        <f>SUM(AJ168:AJ191)</f>
        <v>0</v>
      </c>
      <c r="Z261" s="204">
        <f>SUM(AJ195:AJ218)</f>
        <v>0</v>
      </c>
      <c r="AA261" s="213">
        <f>SUM(AJ222:AJ245)</f>
        <v>0</v>
      </c>
      <c r="AB261" s="214">
        <f t="shared" si="136"/>
        <v>0</v>
      </c>
      <c r="AL261" s="245" t="str">
        <f t="shared" si="142"/>
        <v>Equip. 12</v>
      </c>
      <c r="AM261" s="251">
        <f t="shared" si="137"/>
        <v>0</v>
      </c>
      <c r="AN261" s="214">
        <f t="shared" si="143"/>
        <v>0</v>
      </c>
    </row>
    <row r="262" spans="8:45" x14ac:dyDescent="0.25">
      <c r="H262" s="207" t="s">
        <v>98</v>
      </c>
      <c r="I262" s="229">
        <f t="shared" si="138"/>
        <v>7</v>
      </c>
      <c r="J262" s="230">
        <f t="shared" si="139"/>
        <v>0</v>
      </c>
      <c r="K262" s="231">
        <f t="shared" si="140"/>
        <v>0</v>
      </c>
      <c r="M262" s="223"/>
      <c r="N262" s="223"/>
      <c r="O262" s="223"/>
      <c r="P262" s="223"/>
      <c r="Q262" s="223"/>
      <c r="R262" s="223"/>
      <c r="S262" s="223"/>
      <c r="T262" s="223"/>
      <c r="U262" s="223"/>
      <c r="V262" s="508"/>
      <c r="X262" s="245" t="str">
        <f t="shared" si="135"/>
        <v>Equip. 13</v>
      </c>
      <c r="Y262" s="251">
        <f>SUM(AK168:AK191)</f>
        <v>0</v>
      </c>
      <c r="Z262" s="204">
        <f>SUM(AK195:AK218)</f>
        <v>0</v>
      </c>
      <c r="AA262" s="213">
        <f>SUM(AK222:AK245)</f>
        <v>0</v>
      </c>
      <c r="AB262" s="214">
        <f t="shared" si="136"/>
        <v>0</v>
      </c>
      <c r="AL262" s="245" t="str">
        <f t="shared" si="142"/>
        <v>Equip. 13</v>
      </c>
      <c r="AM262" s="251">
        <f t="shared" si="137"/>
        <v>0</v>
      </c>
      <c r="AN262" s="214">
        <f t="shared" si="143"/>
        <v>0</v>
      </c>
    </row>
    <row r="263" spans="8:45" x14ac:dyDescent="0.25">
      <c r="H263" s="207" t="s">
        <v>99</v>
      </c>
      <c r="I263" s="229">
        <f t="shared" si="138"/>
        <v>11</v>
      </c>
      <c r="J263" s="230">
        <f t="shared" si="139"/>
        <v>0</v>
      </c>
      <c r="K263" s="231">
        <f t="shared" si="140"/>
        <v>0</v>
      </c>
      <c r="M263" s="223"/>
      <c r="N263" s="223"/>
      <c r="O263" s="223"/>
      <c r="P263" s="222"/>
      <c r="Q263" s="222"/>
      <c r="R263" s="222"/>
      <c r="S263" s="222"/>
      <c r="T263" s="222"/>
      <c r="U263" s="224"/>
      <c r="V263" s="508"/>
      <c r="X263" s="245" t="str">
        <f t="shared" si="135"/>
        <v>Equip. 14</v>
      </c>
      <c r="Y263" s="251">
        <f>SUM(AL168:AL191)</f>
        <v>0</v>
      </c>
      <c r="Z263" s="204">
        <f>SUM(AL195:AL218)</f>
        <v>0</v>
      </c>
      <c r="AA263" s="213">
        <f>SUM(AL222:AL245)</f>
        <v>0</v>
      </c>
      <c r="AB263" s="214">
        <f t="shared" si="136"/>
        <v>0</v>
      </c>
      <c r="AL263" s="245" t="str">
        <f t="shared" si="142"/>
        <v>Equip. 14</v>
      </c>
      <c r="AM263" s="251">
        <f t="shared" si="137"/>
        <v>0</v>
      </c>
      <c r="AN263" s="214">
        <f t="shared" si="143"/>
        <v>0</v>
      </c>
    </row>
    <row r="264" spans="8:45" x14ac:dyDescent="0.25">
      <c r="H264" s="207" t="s">
        <v>100</v>
      </c>
      <c r="I264" s="229">
        <f t="shared" si="138"/>
        <v>11</v>
      </c>
      <c r="J264" s="230">
        <f t="shared" si="139"/>
        <v>0</v>
      </c>
      <c r="K264" s="231">
        <f t="shared" si="140"/>
        <v>0</v>
      </c>
      <c r="M264" s="223"/>
      <c r="N264" s="223"/>
      <c r="O264" s="223"/>
      <c r="P264" s="222"/>
      <c r="Q264" s="222"/>
      <c r="R264" s="222"/>
      <c r="S264" s="222"/>
      <c r="T264" s="224"/>
      <c r="U264" s="224"/>
      <c r="V264" s="508"/>
      <c r="X264" s="245" t="str">
        <f t="shared" si="135"/>
        <v>Equip. 15</v>
      </c>
      <c r="Y264" s="251">
        <f>SUM(AM168:AM191)</f>
        <v>0</v>
      </c>
      <c r="Z264" s="204">
        <f>SUM(AM195:AM218)</f>
        <v>0</v>
      </c>
      <c r="AA264" s="213">
        <f>SUM(AM222:AM245)</f>
        <v>0</v>
      </c>
      <c r="AB264" s="214">
        <f t="shared" si="136"/>
        <v>0</v>
      </c>
      <c r="AL264" s="245" t="str">
        <f t="shared" si="142"/>
        <v>Equip. 15</v>
      </c>
      <c r="AM264" s="251">
        <f t="shared" si="137"/>
        <v>0</v>
      </c>
      <c r="AN264" s="214">
        <f t="shared" si="143"/>
        <v>0</v>
      </c>
    </row>
    <row r="265" spans="8:45" x14ac:dyDescent="0.25">
      <c r="H265" s="216" t="s">
        <v>101</v>
      </c>
      <c r="I265" s="229">
        <f t="shared" si="138"/>
        <v>7</v>
      </c>
      <c r="J265" s="230">
        <f t="shared" si="139"/>
        <v>0</v>
      </c>
      <c r="K265" s="231">
        <f t="shared" si="140"/>
        <v>0</v>
      </c>
      <c r="M265" s="223"/>
      <c r="N265" s="223"/>
      <c r="O265" s="223"/>
      <c r="P265" s="222"/>
      <c r="Q265" s="222"/>
      <c r="R265" s="222"/>
      <c r="S265" s="222"/>
      <c r="T265" s="224"/>
      <c r="U265" s="224"/>
      <c r="V265" s="508"/>
      <c r="X265" s="245" t="str">
        <f t="shared" si="135"/>
        <v>Equip. 16</v>
      </c>
      <c r="Y265" s="251">
        <f>SUM(AN168:AN191)</f>
        <v>0</v>
      </c>
      <c r="Z265" s="204">
        <f>SUM(AN195:AN218)</f>
        <v>0</v>
      </c>
      <c r="AA265" s="213">
        <f>SUM(AN222:AN245)</f>
        <v>0</v>
      </c>
      <c r="AB265" s="214">
        <f t="shared" si="136"/>
        <v>0</v>
      </c>
      <c r="AL265" s="245" t="str">
        <f t="shared" si="142"/>
        <v>Equip. 16</v>
      </c>
      <c r="AM265" s="251">
        <f t="shared" si="137"/>
        <v>0</v>
      </c>
      <c r="AN265" s="214">
        <f t="shared" si="143"/>
        <v>0</v>
      </c>
    </row>
    <row r="266" spans="8:45" x14ac:dyDescent="0.25">
      <c r="H266" s="216" t="s">
        <v>102</v>
      </c>
      <c r="I266" s="229">
        <f t="shared" si="138"/>
        <v>7</v>
      </c>
      <c r="J266" s="230">
        <f t="shared" si="139"/>
        <v>0</v>
      </c>
      <c r="K266" s="231">
        <f t="shared" si="140"/>
        <v>0</v>
      </c>
      <c r="M266" s="223"/>
      <c r="N266" s="223"/>
      <c r="O266" s="223"/>
      <c r="P266" s="224"/>
      <c r="Q266" s="224"/>
      <c r="R266" s="224"/>
      <c r="S266" s="224"/>
      <c r="T266" s="224"/>
      <c r="U266" s="224"/>
      <c r="V266" s="508"/>
      <c r="X266" s="245" t="str">
        <f t="shared" si="135"/>
        <v>Equip. 17</v>
      </c>
      <c r="Y266" s="251">
        <f>SUM(AO168:AO191)</f>
        <v>0</v>
      </c>
      <c r="Z266" s="204">
        <f>SUM(AO195:AO218)</f>
        <v>0</v>
      </c>
      <c r="AA266" s="213">
        <f>SUM(AO222:AO245)</f>
        <v>0</v>
      </c>
      <c r="AB266" s="214">
        <f t="shared" si="136"/>
        <v>0</v>
      </c>
      <c r="AL266" s="245" t="str">
        <f t="shared" si="142"/>
        <v>Equip. 17</v>
      </c>
      <c r="AM266" s="251">
        <f t="shared" si="137"/>
        <v>0</v>
      </c>
      <c r="AN266" s="214">
        <f t="shared" si="143"/>
        <v>0</v>
      </c>
    </row>
    <row r="267" spans="8:45" x14ac:dyDescent="0.25">
      <c r="H267" s="216" t="s">
        <v>103</v>
      </c>
      <c r="I267" s="232">
        <f t="shared" si="138"/>
        <v>7</v>
      </c>
      <c r="J267" s="233">
        <f t="shared" si="139"/>
        <v>0</v>
      </c>
      <c r="K267" s="234">
        <f t="shared" si="140"/>
        <v>0</v>
      </c>
      <c r="M267" s="223"/>
      <c r="N267" s="223"/>
      <c r="O267" s="223"/>
      <c r="P267" s="224"/>
      <c r="Q267" s="224"/>
      <c r="R267" s="224"/>
      <c r="S267" s="224"/>
      <c r="T267" s="224"/>
      <c r="U267" s="224"/>
      <c r="V267" s="508"/>
      <c r="X267" s="245" t="str">
        <f t="shared" si="135"/>
        <v>Equip. 18</v>
      </c>
      <c r="Y267" s="251">
        <f>SUM(AP168:AP191)</f>
        <v>0</v>
      </c>
      <c r="Z267" s="204">
        <f>SUM(AP195:AP218)</f>
        <v>0</v>
      </c>
      <c r="AA267" s="213">
        <f>SUM(AP222:AP245)</f>
        <v>0</v>
      </c>
      <c r="AB267" s="214">
        <f t="shared" si="136"/>
        <v>0</v>
      </c>
      <c r="AL267" s="245" t="str">
        <f t="shared" si="142"/>
        <v>Equip. 18</v>
      </c>
      <c r="AM267" s="251">
        <f t="shared" si="137"/>
        <v>0</v>
      </c>
      <c r="AN267" s="214">
        <f t="shared" si="143"/>
        <v>0</v>
      </c>
    </row>
    <row r="268" spans="8:45" x14ac:dyDescent="0.25">
      <c r="H268" s="216" t="s">
        <v>104</v>
      </c>
      <c r="I268" s="232">
        <f t="shared" si="138"/>
        <v>3</v>
      </c>
      <c r="J268" s="233">
        <f t="shared" si="139"/>
        <v>0</v>
      </c>
      <c r="K268" s="234">
        <f t="shared" si="140"/>
        <v>0</v>
      </c>
      <c r="M268" s="223"/>
      <c r="N268" s="223"/>
      <c r="O268" s="223"/>
      <c r="P268" s="224"/>
      <c r="Q268" s="224"/>
      <c r="R268" s="224"/>
      <c r="S268" s="224"/>
      <c r="T268" s="224"/>
      <c r="U268" s="224"/>
      <c r="V268" s="508"/>
      <c r="X268" s="245" t="str">
        <f t="shared" si="135"/>
        <v>Equip. 19</v>
      </c>
      <c r="Y268" s="251">
        <f>SUM(AQ168:AQ191)</f>
        <v>0</v>
      </c>
      <c r="Z268" s="204">
        <f>SUM(AQ195:AQ218)</f>
        <v>0</v>
      </c>
      <c r="AA268" s="213">
        <f>SUM(AQ222:AQ245)</f>
        <v>0</v>
      </c>
      <c r="AB268" s="214">
        <f t="shared" si="136"/>
        <v>0</v>
      </c>
      <c r="AL268" s="245" t="str">
        <f t="shared" si="142"/>
        <v>Equip. 19</v>
      </c>
      <c r="AM268" s="251">
        <f t="shared" si="137"/>
        <v>0</v>
      </c>
      <c r="AN268" s="214">
        <f t="shared" si="143"/>
        <v>0</v>
      </c>
    </row>
    <row r="269" spans="8:45" ht="15.75" thickBot="1" x14ac:dyDescent="0.3">
      <c r="H269" s="216" t="s">
        <v>105</v>
      </c>
      <c r="I269" s="232">
        <f t="shared" si="138"/>
        <v>3</v>
      </c>
      <c r="J269" s="233">
        <f t="shared" si="139"/>
        <v>0</v>
      </c>
      <c r="K269" s="234">
        <f t="shared" si="140"/>
        <v>0</v>
      </c>
      <c r="M269" s="223"/>
      <c r="N269" s="223"/>
      <c r="O269" s="223"/>
      <c r="P269" s="224"/>
      <c r="Q269" s="224"/>
      <c r="R269" s="224"/>
      <c r="S269" s="224"/>
      <c r="T269" s="224"/>
      <c r="U269" s="224"/>
      <c r="V269" s="508"/>
      <c r="X269" s="256" t="str">
        <f t="shared" si="135"/>
        <v>Equip. 20</v>
      </c>
      <c r="Y269" s="254">
        <f>SUM(AR168:AR191)</f>
        <v>0</v>
      </c>
      <c r="Z269" s="218">
        <f>SUM(AR195:AR218)</f>
        <v>0</v>
      </c>
      <c r="AA269" s="219">
        <f>SUM(AR222:AR245)</f>
        <v>0</v>
      </c>
      <c r="AB269" s="220">
        <f t="shared" si="136"/>
        <v>0</v>
      </c>
      <c r="AL269" s="256" t="str">
        <f t="shared" si="142"/>
        <v>Equip. 20</v>
      </c>
      <c r="AM269" s="254">
        <f t="shared" si="137"/>
        <v>0</v>
      </c>
      <c r="AN269" s="220">
        <f t="shared" si="143"/>
        <v>0</v>
      </c>
    </row>
    <row r="270" spans="8:45" ht="15.75" thickTop="1" x14ac:dyDescent="0.25">
      <c r="H270" s="216" t="s">
        <v>106</v>
      </c>
      <c r="I270" s="232">
        <f t="shared" si="138"/>
        <v>3</v>
      </c>
      <c r="J270" s="233">
        <f t="shared" si="139"/>
        <v>0</v>
      </c>
      <c r="K270" s="234">
        <f t="shared" si="140"/>
        <v>0</v>
      </c>
      <c r="M270" s="223"/>
      <c r="N270" s="223"/>
      <c r="O270" s="223"/>
      <c r="P270" s="224"/>
      <c r="Q270" s="224"/>
      <c r="R270" s="224"/>
      <c r="S270" s="224"/>
      <c r="T270" s="224"/>
      <c r="U270" s="224"/>
      <c r="V270" s="508"/>
    </row>
    <row r="271" spans="8:45" x14ac:dyDescent="0.25">
      <c r="H271" s="216" t="s">
        <v>107</v>
      </c>
      <c r="I271" s="232">
        <f t="shared" si="138"/>
        <v>3</v>
      </c>
      <c r="J271" s="233">
        <f t="shared" si="139"/>
        <v>0</v>
      </c>
      <c r="K271" s="234">
        <f t="shared" si="140"/>
        <v>0</v>
      </c>
      <c r="M271" s="223"/>
      <c r="N271" s="223"/>
      <c r="O271" s="223"/>
      <c r="P271" s="224"/>
      <c r="Q271" s="224"/>
      <c r="R271" s="224"/>
      <c r="S271" s="224"/>
      <c r="T271" s="224"/>
      <c r="U271" s="224"/>
      <c r="V271" s="508"/>
    </row>
    <row r="272" spans="8:45" x14ac:dyDescent="0.25">
      <c r="H272" s="216" t="s">
        <v>108</v>
      </c>
      <c r="I272" s="232">
        <f t="shared" si="138"/>
        <v>3</v>
      </c>
      <c r="J272" s="233">
        <f t="shared" si="139"/>
        <v>0</v>
      </c>
      <c r="K272" s="234">
        <f t="shared" si="140"/>
        <v>0</v>
      </c>
      <c r="M272" s="223"/>
      <c r="N272" s="223"/>
      <c r="O272" s="223"/>
      <c r="P272" s="224"/>
      <c r="Q272" s="224"/>
      <c r="R272" s="224"/>
      <c r="S272" s="224"/>
      <c r="T272" s="224"/>
      <c r="U272" s="224"/>
      <c r="V272" s="508"/>
    </row>
    <row r="273" spans="8:22" ht="15.75" thickBot="1" x14ac:dyDescent="0.3">
      <c r="H273" s="217" t="s">
        <v>109</v>
      </c>
      <c r="I273" s="235">
        <f t="shared" si="138"/>
        <v>3</v>
      </c>
      <c r="J273" s="236">
        <f t="shared" si="139"/>
        <v>0</v>
      </c>
      <c r="K273" s="237">
        <f t="shared" si="140"/>
        <v>0</v>
      </c>
      <c r="M273" s="223"/>
      <c r="N273" s="223"/>
      <c r="O273" s="223"/>
      <c r="P273" s="224"/>
      <c r="Q273" s="224"/>
      <c r="R273" s="224"/>
      <c r="S273" s="224"/>
      <c r="T273" s="224"/>
      <c r="U273" s="224"/>
      <c r="V273" s="508"/>
    </row>
    <row r="274" spans="8:22" ht="15.75" thickTop="1" x14ac:dyDescent="0.25"/>
  </sheetData>
  <sheetProtection algorithmName="SHA-512" hashValue="YKw9GqHc35ncshAXbxVAeku/C8Py87+Ogy1qSf1I7iZ6iL6DvTmTLrO6BSCUajCx6Qrr5K+X94gM0Ym/22nFfA==" saltValue="5ya/UEQ5iGTYN8tv/rmEZw==" spinCount="100000" sheet="1" objects="1" scenarios="1" formatRows="0"/>
  <dataConsolidate/>
  <mergeCells count="352">
    <mergeCell ref="V114:V137"/>
    <mergeCell ref="V250:V273"/>
    <mergeCell ref="A139:U139"/>
    <mergeCell ref="A141:A144"/>
    <mergeCell ref="B141:F144"/>
    <mergeCell ref="G141:H144"/>
    <mergeCell ref="I141:J144"/>
    <mergeCell ref="K141:K144"/>
    <mergeCell ref="L141:L144"/>
    <mergeCell ref="M141:N144"/>
    <mergeCell ref="B146:F146"/>
    <mergeCell ref="G146:H146"/>
    <mergeCell ref="I146:J146"/>
    <mergeCell ref="M146:N146"/>
    <mergeCell ref="T146:U146"/>
    <mergeCell ref="B147:F147"/>
    <mergeCell ref="G147:H147"/>
    <mergeCell ref="I147:J147"/>
    <mergeCell ref="M147:N147"/>
    <mergeCell ref="T147:U147"/>
    <mergeCell ref="B148:F148"/>
    <mergeCell ref="G148:H148"/>
    <mergeCell ref="I148:J148"/>
    <mergeCell ref="M148:N148"/>
    <mergeCell ref="A1:U1"/>
    <mergeCell ref="O141:O144"/>
    <mergeCell ref="P141:P144"/>
    <mergeCell ref="R141:S143"/>
    <mergeCell ref="T141:U144"/>
    <mergeCell ref="B145:F145"/>
    <mergeCell ref="G145:H145"/>
    <mergeCell ref="I145:J145"/>
    <mergeCell ref="M145:N145"/>
    <mergeCell ref="T145:U145"/>
    <mergeCell ref="L5:M8"/>
    <mergeCell ref="N5:Q5"/>
    <mergeCell ref="R5:S8"/>
    <mergeCell ref="T5:U8"/>
    <mergeCell ref="N6:O8"/>
    <mergeCell ref="P6:Q8"/>
    <mergeCell ref="A3:U3"/>
    <mergeCell ref="A5:A8"/>
    <mergeCell ref="B5:F8"/>
    <mergeCell ref="G5:G8"/>
    <mergeCell ref="H5:H8"/>
    <mergeCell ref="I5:I8"/>
    <mergeCell ref="J5:K8"/>
    <mergeCell ref="T9:U9"/>
    <mergeCell ref="T148:U148"/>
    <mergeCell ref="B149:F149"/>
    <mergeCell ref="G149:H149"/>
    <mergeCell ref="I149:J149"/>
    <mergeCell ref="M149:N149"/>
    <mergeCell ref="T149:U149"/>
    <mergeCell ref="B150:F150"/>
    <mergeCell ref="G150:H150"/>
    <mergeCell ref="I150:J150"/>
    <mergeCell ref="M150:N150"/>
    <mergeCell ref="T150:U150"/>
    <mergeCell ref="B151:F151"/>
    <mergeCell ref="G151:H151"/>
    <mergeCell ref="I151:J151"/>
    <mergeCell ref="M151:N151"/>
    <mergeCell ref="T151:U151"/>
    <mergeCell ref="B152:F152"/>
    <mergeCell ref="G152:H152"/>
    <mergeCell ref="I152:J152"/>
    <mergeCell ref="M152:N152"/>
    <mergeCell ref="T152:U152"/>
    <mergeCell ref="B153:F153"/>
    <mergeCell ref="G153:H153"/>
    <mergeCell ref="I153:J153"/>
    <mergeCell ref="M153:N153"/>
    <mergeCell ref="T153:U153"/>
    <mergeCell ref="B154:F154"/>
    <mergeCell ref="G154:H154"/>
    <mergeCell ref="I154:J154"/>
    <mergeCell ref="M154:N154"/>
    <mergeCell ref="T154:U154"/>
    <mergeCell ref="B155:F155"/>
    <mergeCell ref="G155:H155"/>
    <mergeCell ref="I155:J155"/>
    <mergeCell ref="M155:N155"/>
    <mergeCell ref="T155:U155"/>
    <mergeCell ref="B156:F156"/>
    <mergeCell ref="G156:H156"/>
    <mergeCell ref="I156:J156"/>
    <mergeCell ref="M156:N156"/>
    <mergeCell ref="T156:U156"/>
    <mergeCell ref="B157:F157"/>
    <mergeCell ref="G157:H157"/>
    <mergeCell ref="I157:J157"/>
    <mergeCell ref="M157:N157"/>
    <mergeCell ref="T157:U157"/>
    <mergeCell ref="B158:F158"/>
    <mergeCell ref="G158:H158"/>
    <mergeCell ref="I158:J158"/>
    <mergeCell ref="M158:N158"/>
    <mergeCell ref="T158:U158"/>
    <mergeCell ref="B159:F159"/>
    <mergeCell ref="G159:H159"/>
    <mergeCell ref="I159:J159"/>
    <mergeCell ref="M159:N159"/>
    <mergeCell ref="T159:U159"/>
    <mergeCell ref="B160:F160"/>
    <mergeCell ref="G160:H160"/>
    <mergeCell ref="I160:J160"/>
    <mergeCell ref="M160:N160"/>
    <mergeCell ref="T160:U160"/>
    <mergeCell ref="B161:F161"/>
    <mergeCell ref="G161:H161"/>
    <mergeCell ref="I161:J161"/>
    <mergeCell ref="M161:N161"/>
    <mergeCell ref="T161:U161"/>
    <mergeCell ref="B162:F162"/>
    <mergeCell ref="G162:H162"/>
    <mergeCell ref="I162:J162"/>
    <mergeCell ref="M162:N162"/>
    <mergeCell ref="T162:U162"/>
    <mergeCell ref="B163:F163"/>
    <mergeCell ref="G163:H163"/>
    <mergeCell ref="I163:J163"/>
    <mergeCell ref="M163:N163"/>
    <mergeCell ref="T163:U163"/>
    <mergeCell ref="X166:AR166"/>
    <mergeCell ref="AS166:AS167"/>
    <mergeCell ref="A193:U193"/>
    <mergeCell ref="X193:AR193"/>
    <mergeCell ref="AS193:AS194"/>
    <mergeCell ref="A220:U220"/>
    <mergeCell ref="X220:AR220"/>
    <mergeCell ref="AS220:AS221"/>
    <mergeCell ref="B164:F164"/>
    <mergeCell ref="G164:H164"/>
    <mergeCell ref="I164:J164"/>
    <mergeCell ref="M164:N164"/>
    <mergeCell ref="T164:U164"/>
    <mergeCell ref="A166:U166"/>
    <mergeCell ref="AN247:AN249"/>
    <mergeCell ref="AP247:AR249"/>
    <mergeCell ref="AS247:AS249"/>
    <mergeCell ref="A247:E247"/>
    <mergeCell ref="H247:K247"/>
    <mergeCell ref="R247:U249"/>
    <mergeCell ref="X247:AA247"/>
    <mergeCell ref="AB247:AB249"/>
    <mergeCell ref="I248:I249"/>
    <mergeCell ref="J248:J249"/>
    <mergeCell ref="K248:K249"/>
    <mergeCell ref="Y248:Y249"/>
    <mergeCell ref="Z248:Z249"/>
    <mergeCell ref="AA248:AA249"/>
    <mergeCell ref="AF248:AF249"/>
    <mergeCell ref="AG248:AG249"/>
    <mergeCell ref="AH248:AH249"/>
    <mergeCell ref="A249:E249"/>
    <mergeCell ref="AD247:AH247"/>
    <mergeCell ref="AI247:AJ249"/>
    <mergeCell ref="AL247:AM249"/>
    <mergeCell ref="AP250:AQ250"/>
    <mergeCell ref="R251:S251"/>
    <mergeCell ref="T251:U251"/>
    <mergeCell ref="AD251:AE251"/>
    <mergeCell ref="AI251:AJ251"/>
    <mergeCell ref="AP251:AQ251"/>
    <mergeCell ref="R250:S250"/>
    <mergeCell ref="T250:U250"/>
    <mergeCell ref="AD250:AE250"/>
    <mergeCell ref="AI250:AJ250"/>
    <mergeCell ref="AP252:AQ252"/>
    <mergeCell ref="R253:S253"/>
    <mergeCell ref="T253:U253"/>
    <mergeCell ref="AD253:AE253"/>
    <mergeCell ref="AI253:AJ253"/>
    <mergeCell ref="AP253:AQ253"/>
    <mergeCell ref="R252:S252"/>
    <mergeCell ref="T252:U252"/>
    <mergeCell ref="AD252:AE252"/>
    <mergeCell ref="AI252:AJ252"/>
    <mergeCell ref="AP254:AQ254"/>
    <mergeCell ref="R255:S255"/>
    <mergeCell ref="T255:U255"/>
    <mergeCell ref="AD255:AE255"/>
    <mergeCell ref="AI255:AJ255"/>
    <mergeCell ref="AP255:AQ255"/>
    <mergeCell ref="R254:S254"/>
    <mergeCell ref="T254:U254"/>
    <mergeCell ref="AD254:AE254"/>
    <mergeCell ref="AI254:AJ254"/>
    <mergeCell ref="AP256:AQ256"/>
    <mergeCell ref="R257:S257"/>
    <mergeCell ref="T257:U257"/>
    <mergeCell ref="AD257:AE257"/>
    <mergeCell ref="AI257:AJ257"/>
    <mergeCell ref="AP257:AQ257"/>
    <mergeCell ref="R256:S256"/>
    <mergeCell ref="T256:U256"/>
    <mergeCell ref="AD256:AE256"/>
    <mergeCell ref="AI256:AJ256"/>
    <mergeCell ref="B10:F10"/>
    <mergeCell ref="J10:K10"/>
    <mergeCell ref="L10:M10"/>
    <mergeCell ref="N10:O10"/>
    <mergeCell ref="P10:Q10"/>
    <mergeCell ref="R10:S10"/>
    <mergeCell ref="T10:U10"/>
    <mergeCell ref="B9:F9"/>
    <mergeCell ref="J9:K9"/>
    <mergeCell ref="L9:M9"/>
    <mergeCell ref="N9:O9"/>
    <mergeCell ref="P9:Q9"/>
    <mergeCell ref="R9:S9"/>
    <mergeCell ref="T11:U11"/>
    <mergeCell ref="B12:F12"/>
    <mergeCell ref="J12:K12"/>
    <mergeCell ref="L12:M12"/>
    <mergeCell ref="N12:O12"/>
    <mergeCell ref="P12:Q12"/>
    <mergeCell ref="R12:S12"/>
    <mergeCell ref="T12:U12"/>
    <mergeCell ref="B11:F11"/>
    <mergeCell ref="J11:K11"/>
    <mergeCell ref="L11:M11"/>
    <mergeCell ref="N11:O11"/>
    <mergeCell ref="P11:Q11"/>
    <mergeCell ref="R11:S11"/>
    <mergeCell ref="T13:U13"/>
    <mergeCell ref="B14:F14"/>
    <mergeCell ref="J14:K14"/>
    <mergeCell ref="L14:M14"/>
    <mergeCell ref="N14:O14"/>
    <mergeCell ref="P14:Q14"/>
    <mergeCell ref="R14:S14"/>
    <mergeCell ref="T14:U14"/>
    <mergeCell ref="B13:F13"/>
    <mergeCell ref="J13:K13"/>
    <mergeCell ref="L13:M13"/>
    <mergeCell ref="N13:O13"/>
    <mergeCell ref="P13:Q13"/>
    <mergeCell ref="R13:S13"/>
    <mergeCell ref="T15:U15"/>
    <mergeCell ref="B16:F16"/>
    <mergeCell ref="J16:K16"/>
    <mergeCell ref="L16:M16"/>
    <mergeCell ref="N16:O16"/>
    <mergeCell ref="P16:Q16"/>
    <mergeCell ref="R16:S16"/>
    <mergeCell ref="T16:U16"/>
    <mergeCell ref="B15:F15"/>
    <mergeCell ref="J15:K15"/>
    <mergeCell ref="L15:M15"/>
    <mergeCell ref="N15:O15"/>
    <mergeCell ref="P15:Q15"/>
    <mergeCell ref="R15:S15"/>
    <mergeCell ref="T17:U17"/>
    <mergeCell ref="B18:F18"/>
    <mergeCell ref="J18:K18"/>
    <mergeCell ref="L18:M18"/>
    <mergeCell ref="N18:O18"/>
    <mergeCell ref="P18:Q18"/>
    <mergeCell ref="R18:S18"/>
    <mergeCell ref="T18:U18"/>
    <mergeCell ref="B17:F17"/>
    <mergeCell ref="J17:K17"/>
    <mergeCell ref="L17:M17"/>
    <mergeCell ref="N17:O17"/>
    <mergeCell ref="P17:Q17"/>
    <mergeCell ref="R17:S17"/>
    <mergeCell ref="T19:U19"/>
    <mergeCell ref="B20:F20"/>
    <mergeCell ref="J20:K20"/>
    <mergeCell ref="L20:M20"/>
    <mergeCell ref="N20:O20"/>
    <mergeCell ref="P20:Q20"/>
    <mergeCell ref="R20:S20"/>
    <mergeCell ref="T20:U20"/>
    <mergeCell ref="B19:F19"/>
    <mergeCell ref="J19:K19"/>
    <mergeCell ref="L19:M19"/>
    <mergeCell ref="N19:O19"/>
    <mergeCell ref="P19:Q19"/>
    <mergeCell ref="R19:S19"/>
    <mergeCell ref="T21:U21"/>
    <mergeCell ref="B22:F22"/>
    <mergeCell ref="J22:K22"/>
    <mergeCell ref="L22:M22"/>
    <mergeCell ref="N22:O22"/>
    <mergeCell ref="P22:Q22"/>
    <mergeCell ref="R22:S22"/>
    <mergeCell ref="T22:U22"/>
    <mergeCell ref="B21:F21"/>
    <mergeCell ref="J21:K21"/>
    <mergeCell ref="L21:M21"/>
    <mergeCell ref="N21:O21"/>
    <mergeCell ref="P21:Q21"/>
    <mergeCell ref="R21:S21"/>
    <mergeCell ref="T23:U23"/>
    <mergeCell ref="B24:F24"/>
    <mergeCell ref="J24:K24"/>
    <mergeCell ref="L24:M24"/>
    <mergeCell ref="N24:O24"/>
    <mergeCell ref="P24:Q24"/>
    <mergeCell ref="R24:S24"/>
    <mergeCell ref="T24:U24"/>
    <mergeCell ref="B23:F23"/>
    <mergeCell ref="J23:K23"/>
    <mergeCell ref="L23:M23"/>
    <mergeCell ref="N23:O23"/>
    <mergeCell ref="P23:Q23"/>
    <mergeCell ref="R23:S23"/>
    <mergeCell ref="T25:U25"/>
    <mergeCell ref="B26:F26"/>
    <mergeCell ref="J26:K26"/>
    <mergeCell ref="L26:M26"/>
    <mergeCell ref="N26:O26"/>
    <mergeCell ref="P26:Q26"/>
    <mergeCell ref="R26:S26"/>
    <mergeCell ref="T26:U26"/>
    <mergeCell ref="B25:F25"/>
    <mergeCell ref="J25:K25"/>
    <mergeCell ref="L25:M25"/>
    <mergeCell ref="N25:O25"/>
    <mergeCell ref="P25:Q25"/>
    <mergeCell ref="R25:S25"/>
    <mergeCell ref="T27:U27"/>
    <mergeCell ref="B28:F28"/>
    <mergeCell ref="J28:K28"/>
    <mergeCell ref="L28:M28"/>
    <mergeCell ref="N28:O28"/>
    <mergeCell ref="P28:Q28"/>
    <mergeCell ref="R28:S28"/>
    <mergeCell ref="T28:U28"/>
    <mergeCell ref="B27:F27"/>
    <mergeCell ref="J27:K27"/>
    <mergeCell ref="L27:M27"/>
    <mergeCell ref="N27:O27"/>
    <mergeCell ref="P27:Q27"/>
    <mergeCell ref="R27:S27"/>
    <mergeCell ref="A84:U84"/>
    <mergeCell ref="X84:AR84"/>
    <mergeCell ref="AS84:AS85"/>
    <mergeCell ref="A111:E111"/>
    <mergeCell ref="H111:K111"/>
    <mergeCell ref="I112:I113"/>
    <mergeCell ref="J112:J113"/>
    <mergeCell ref="K112:K113"/>
    <mergeCell ref="A30:U30"/>
    <mergeCell ref="X30:AR30"/>
    <mergeCell ref="AS30:AS31"/>
    <mergeCell ref="A57:U57"/>
    <mergeCell ref="X57:AR57"/>
    <mergeCell ref="AS57:AS58"/>
  </mergeCells>
  <conditionalFormatting sqref="B32:B55">
    <cfRule type="expression" dxfId="207" priority="283">
      <formula>$T$9&lt;&gt;"-"</formula>
    </cfRule>
  </conditionalFormatting>
  <conditionalFormatting sqref="G32:G55 G59">
    <cfRule type="expression" dxfId="206" priority="280">
      <formula>$T$14&lt;&gt;"-"</formula>
    </cfRule>
  </conditionalFormatting>
  <conditionalFormatting sqref="U32:U55 U59:U82 U86:U109">
    <cfRule type="expression" dxfId="205" priority="266">
      <formula>$T$28&lt;&gt;"-"</formula>
    </cfRule>
  </conditionalFormatting>
  <conditionalFormatting sqref="C168">
    <cfRule type="expression" dxfId="204" priority="259">
      <formula>$O$146=$AU$2</formula>
    </cfRule>
  </conditionalFormatting>
  <conditionalFormatting sqref="D168">
    <cfRule type="expression" dxfId="203" priority="258">
      <formula>$O$147=$AU$2</formula>
    </cfRule>
  </conditionalFormatting>
  <conditionalFormatting sqref="I168">
    <cfRule type="expression" dxfId="202" priority="253">
      <formula>$O$152=$AU$2</formula>
    </cfRule>
  </conditionalFormatting>
  <conditionalFormatting sqref="K168">
    <cfRule type="expression" dxfId="201" priority="251">
      <formula>$O$154=$AU$2</formula>
    </cfRule>
  </conditionalFormatting>
  <conditionalFormatting sqref="L168">
    <cfRule type="expression" dxfId="200" priority="250">
      <formula>$O$155=$AU$2</formula>
    </cfRule>
  </conditionalFormatting>
  <conditionalFormatting sqref="M168">
    <cfRule type="expression" dxfId="199" priority="249">
      <formula>$O$156=$AU$2</formula>
    </cfRule>
  </conditionalFormatting>
  <conditionalFormatting sqref="N168">
    <cfRule type="expression" dxfId="198" priority="248">
      <formula>$O$157=$AU$2</formula>
    </cfRule>
  </conditionalFormatting>
  <conditionalFormatting sqref="O168">
    <cfRule type="expression" dxfId="197" priority="247">
      <formula>$O$158=$AU$2</formula>
    </cfRule>
  </conditionalFormatting>
  <conditionalFormatting sqref="P168">
    <cfRule type="expression" dxfId="196" priority="246">
      <formula>$O$159=$AU$2</formula>
    </cfRule>
  </conditionalFormatting>
  <conditionalFormatting sqref="Q168">
    <cfRule type="expression" dxfId="195" priority="245">
      <formula>$O$160=$AU$2</formula>
    </cfRule>
  </conditionalFormatting>
  <conditionalFormatting sqref="R168">
    <cfRule type="expression" dxfId="194" priority="244">
      <formula>$O$161=$AU$2</formula>
    </cfRule>
  </conditionalFormatting>
  <conditionalFormatting sqref="S168">
    <cfRule type="expression" dxfId="193" priority="243">
      <formula>$O$162=$AU$2</formula>
    </cfRule>
  </conditionalFormatting>
  <conditionalFormatting sqref="T168">
    <cfRule type="expression" dxfId="192" priority="242">
      <formula>$O$163=$AU$2</formula>
    </cfRule>
  </conditionalFormatting>
  <conditionalFormatting sqref="U168">
    <cfRule type="expression" dxfId="191" priority="241">
      <formula>$O$164=$AU$2</formula>
    </cfRule>
  </conditionalFormatting>
  <conditionalFormatting sqref="B177:B191">
    <cfRule type="expression" dxfId="190" priority="240">
      <formula>$O$145=$AU$2</formula>
    </cfRule>
  </conditionalFormatting>
  <conditionalFormatting sqref="C169:C191">
    <cfRule type="expression" dxfId="189" priority="239">
      <formula>$O$146=$AU$2</formula>
    </cfRule>
  </conditionalFormatting>
  <conditionalFormatting sqref="D169:D191">
    <cfRule type="expression" dxfId="188" priority="238">
      <formula>$O$147=$AU$2</formula>
    </cfRule>
  </conditionalFormatting>
  <conditionalFormatting sqref="I169:I191">
    <cfRule type="expression" dxfId="187" priority="233">
      <formula>$O$152=$AU$2</formula>
    </cfRule>
  </conditionalFormatting>
  <conditionalFormatting sqref="J181:J191">
    <cfRule type="expression" dxfId="186" priority="232">
      <formula>$O$153=$AU$2</formula>
    </cfRule>
  </conditionalFormatting>
  <conditionalFormatting sqref="K169:K191">
    <cfRule type="expression" dxfId="185" priority="231">
      <formula>$O$154=$AU$2</formula>
    </cfRule>
  </conditionalFormatting>
  <conditionalFormatting sqref="L169:L191">
    <cfRule type="expression" dxfId="184" priority="230">
      <formula>$O$155=$AU$2</formula>
    </cfRule>
  </conditionalFormatting>
  <conditionalFormatting sqref="M169:M191">
    <cfRule type="expression" dxfId="183" priority="229">
      <formula>$O$156=$AU$2</formula>
    </cfRule>
  </conditionalFormatting>
  <conditionalFormatting sqref="N169:N191">
    <cfRule type="expression" dxfId="182" priority="228">
      <formula>$O$157=$AU$2</formula>
    </cfRule>
  </conditionalFormatting>
  <conditionalFormatting sqref="O169:O191">
    <cfRule type="expression" dxfId="181" priority="227">
      <formula>$O$158=$AU$2</formula>
    </cfRule>
  </conditionalFormatting>
  <conditionalFormatting sqref="P169:P191">
    <cfRule type="expression" dxfId="180" priority="226">
      <formula>$O$159=$AU$2</formula>
    </cfRule>
  </conditionalFormatting>
  <conditionalFormatting sqref="Q169:Q191">
    <cfRule type="expression" dxfId="179" priority="225">
      <formula>$O$160=$AU$2</formula>
    </cfRule>
  </conditionalFormatting>
  <conditionalFormatting sqref="R169:R191">
    <cfRule type="expression" dxfId="178" priority="224">
      <formula>$O$161=$AU$2</formula>
    </cfRule>
  </conditionalFormatting>
  <conditionalFormatting sqref="S169:S191">
    <cfRule type="expression" dxfId="177" priority="223">
      <formula>$O$162=$AU$2</formula>
    </cfRule>
  </conditionalFormatting>
  <conditionalFormatting sqref="T169:T191">
    <cfRule type="expression" dxfId="176" priority="222">
      <formula>$O$163=$AU$2</formula>
    </cfRule>
  </conditionalFormatting>
  <conditionalFormatting sqref="U169:U191">
    <cfRule type="expression" dxfId="175" priority="221">
      <formula>$O$164=$AU$2</formula>
    </cfRule>
  </conditionalFormatting>
  <conditionalFormatting sqref="K195">
    <cfRule type="expression" dxfId="174" priority="211">
      <formula>$O$154=$AU$2</formula>
    </cfRule>
  </conditionalFormatting>
  <conditionalFormatting sqref="L195">
    <cfRule type="expression" dxfId="173" priority="210">
      <formula>$O$155=$AU$2</formula>
    </cfRule>
  </conditionalFormatting>
  <conditionalFormatting sqref="M195">
    <cfRule type="expression" dxfId="172" priority="209">
      <formula>$O$156=$AU$2</formula>
    </cfRule>
  </conditionalFormatting>
  <conditionalFormatting sqref="N195">
    <cfRule type="expression" dxfId="171" priority="208">
      <formula>$O$157=$AU$2</formula>
    </cfRule>
  </conditionalFormatting>
  <conditionalFormatting sqref="O195">
    <cfRule type="expression" dxfId="170" priority="207">
      <formula>$O$158=$AU$2</formula>
    </cfRule>
  </conditionalFormatting>
  <conditionalFormatting sqref="P195">
    <cfRule type="expression" dxfId="169" priority="206">
      <formula>$O$159=$AU$2</formula>
    </cfRule>
  </conditionalFormatting>
  <conditionalFormatting sqref="Q195">
    <cfRule type="expression" dxfId="168" priority="205">
      <formula>$O$160=$AU$2</formula>
    </cfRule>
  </conditionalFormatting>
  <conditionalFormatting sqref="R195">
    <cfRule type="expression" dxfId="167" priority="204">
      <formula>$O$161=$AU$2</formula>
    </cfRule>
  </conditionalFormatting>
  <conditionalFormatting sqref="S195">
    <cfRule type="expression" dxfId="166" priority="203">
      <formula>$O$162=$AU$2</formula>
    </cfRule>
  </conditionalFormatting>
  <conditionalFormatting sqref="T195">
    <cfRule type="expression" dxfId="165" priority="202">
      <formula>$O$163=$AU$2</formula>
    </cfRule>
  </conditionalFormatting>
  <conditionalFormatting sqref="U195">
    <cfRule type="expression" dxfId="164" priority="201">
      <formula>$O$164=$AU$2</formula>
    </cfRule>
  </conditionalFormatting>
  <conditionalFormatting sqref="K196:K218">
    <cfRule type="expression" dxfId="163" priority="191">
      <formula>$O$154=$AU$2</formula>
    </cfRule>
  </conditionalFormatting>
  <conditionalFormatting sqref="L196:L218">
    <cfRule type="expression" dxfId="162" priority="190">
      <formula>$O$155=$AU$2</formula>
    </cfRule>
  </conditionalFormatting>
  <conditionalFormatting sqref="M196:M218">
    <cfRule type="expression" dxfId="161" priority="189">
      <formula>$O$156=$AU$2</formula>
    </cfRule>
  </conditionalFormatting>
  <conditionalFormatting sqref="N196:N218">
    <cfRule type="expression" dxfId="160" priority="188">
      <formula>$O$157=$AU$2</formula>
    </cfRule>
  </conditionalFormatting>
  <conditionalFormatting sqref="O196:O218">
    <cfRule type="expression" dxfId="159" priority="187">
      <formula>$O$158=$AU$2</formula>
    </cfRule>
  </conditionalFormatting>
  <conditionalFormatting sqref="P196:P218">
    <cfRule type="expression" dxfId="158" priority="186">
      <formula>$O$159=$AU$2</formula>
    </cfRule>
  </conditionalFormatting>
  <conditionalFormatting sqref="Q196:Q218">
    <cfRule type="expression" dxfId="157" priority="185">
      <formula>$O$160=$AU$2</formula>
    </cfRule>
  </conditionalFormatting>
  <conditionalFormatting sqref="R196:R218">
    <cfRule type="expression" dxfId="156" priority="184">
      <formula>$O$161=$AU$2</formula>
    </cfRule>
  </conditionalFormatting>
  <conditionalFormatting sqref="S196:S218">
    <cfRule type="expression" dxfId="155" priority="183">
      <formula>$O$162=$AU$2</formula>
    </cfRule>
  </conditionalFormatting>
  <conditionalFormatting sqref="T196:T218">
    <cfRule type="expression" dxfId="154" priority="182">
      <formula>$O$163=$AU$2</formula>
    </cfRule>
  </conditionalFormatting>
  <conditionalFormatting sqref="U196:U218">
    <cfRule type="expression" dxfId="153" priority="181">
      <formula>$O$164=$AU$2</formula>
    </cfRule>
  </conditionalFormatting>
  <conditionalFormatting sqref="K222">
    <cfRule type="expression" dxfId="152" priority="171">
      <formula>$O$154=$AU$2</formula>
    </cfRule>
  </conditionalFormatting>
  <conditionalFormatting sqref="L222">
    <cfRule type="expression" dxfId="151" priority="170">
      <formula>$O$155=$AU$2</formula>
    </cfRule>
  </conditionalFormatting>
  <conditionalFormatting sqref="M222">
    <cfRule type="expression" dxfId="150" priority="169">
      <formula>$O$156=$AU$2</formula>
    </cfRule>
  </conditionalFormatting>
  <conditionalFormatting sqref="N222">
    <cfRule type="expression" dxfId="149" priority="168">
      <formula>$O$157=$AU$2</formula>
    </cfRule>
  </conditionalFormatting>
  <conditionalFormatting sqref="O222">
    <cfRule type="expression" dxfId="148" priority="167">
      <formula>$O$158=$AU$2</formula>
    </cfRule>
  </conditionalFormatting>
  <conditionalFormatting sqref="P222">
    <cfRule type="expression" dxfId="147" priority="166">
      <formula>$O$159=$AU$2</formula>
    </cfRule>
  </conditionalFormatting>
  <conditionalFormatting sqref="Q222">
    <cfRule type="expression" dxfId="146" priority="165">
      <formula>$O$160=$AU$2</formula>
    </cfRule>
  </conditionalFormatting>
  <conditionalFormatting sqref="R222">
    <cfRule type="expression" dxfId="145" priority="164">
      <formula>$O$161=$AU$2</formula>
    </cfRule>
  </conditionalFormatting>
  <conditionalFormatting sqref="S222">
    <cfRule type="expression" dxfId="144" priority="163">
      <formula>$O$162=$AU$2</formula>
    </cfRule>
  </conditionalFormatting>
  <conditionalFormatting sqref="T222">
    <cfRule type="expression" dxfId="143" priority="162">
      <formula>$O$163=$AU$2</formula>
    </cfRule>
  </conditionalFormatting>
  <conditionalFormatting sqref="U222">
    <cfRule type="expression" dxfId="142" priority="161">
      <formula>$O$164=$AU$2</formula>
    </cfRule>
  </conditionalFormatting>
  <conditionalFormatting sqref="K223:K245">
    <cfRule type="expression" dxfId="141" priority="151">
      <formula>$O$154=$AU$2</formula>
    </cfRule>
  </conditionalFormatting>
  <conditionalFormatting sqref="L223:L245">
    <cfRule type="expression" dxfId="140" priority="150">
      <formula>$O$155=$AU$2</formula>
    </cfRule>
  </conditionalFormatting>
  <conditionalFormatting sqref="M223:M245">
    <cfRule type="expression" dxfId="139" priority="149">
      <formula>$O$156=$AU$2</formula>
    </cfRule>
  </conditionalFormatting>
  <conditionalFormatting sqref="N223:N245">
    <cfRule type="expression" dxfId="138" priority="148">
      <formula>$O$157=$AU$2</formula>
    </cfRule>
  </conditionalFormatting>
  <conditionalFormatting sqref="O223:O245">
    <cfRule type="expression" dxfId="137" priority="147">
      <formula>$O$158=$AU$2</formula>
    </cfRule>
  </conditionalFormatting>
  <conditionalFormatting sqref="P223:P245">
    <cfRule type="expression" dxfId="136" priority="146">
      <formula>$O$159=$AU$2</formula>
    </cfRule>
  </conditionalFormatting>
  <conditionalFormatting sqref="Q223:Q245">
    <cfRule type="expression" dxfId="135" priority="145">
      <formula>$O$160=$AU$2</formula>
    </cfRule>
  </conditionalFormatting>
  <conditionalFormatting sqref="R223:R245">
    <cfRule type="expression" dxfId="134" priority="144">
      <formula>$O$161=$AU$2</formula>
    </cfRule>
  </conditionalFormatting>
  <conditionalFormatting sqref="S223:S245">
    <cfRule type="expression" dxfId="133" priority="143">
      <formula>$O$162=$AU$2</formula>
    </cfRule>
  </conditionalFormatting>
  <conditionalFormatting sqref="T223:T245">
    <cfRule type="expression" dxfId="132" priority="142">
      <formula>$O$163=$AU$2</formula>
    </cfRule>
  </conditionalFormatting>
  <conditionalFormatting sqref="U223:U245">
    <cfRule type="expression" dxfId="131" priority="141">
      <formula>$O$164=$AU$2</formula>
    </cfRule>
  </conditionalFormatting>
  <conditionalFormatting sqref="I32:I55">
    <cfRule type="expression" dxfId="130" priority="136">
      <formula>$T$15&lt;&gt;"-"</formula>
    </cfRule>
  </conditionalFormatting>
  <conditionalFormatting sqref="J32:J55">
    <cfRule type="expression" dxfId="129" priority="135">
      <formula>$T$15&lt;&gt;"-"</formula>
    </cfRule>
  </conditionalFormatting>
  <conditionalFormatting sqref="N32:N55">
    <cfRule type="expression" dxfId="128" priority="132">
      <formula>$T$19&lt;&gt;"-"</formula>
    </cfRule>
  </conditionalFormatting>
  <conditionalFormatting sqref="R33:T55">
    <cfRule type="expression" dxfId="127" priority="131">
      <formula>$T$22&lt;&gt;"-"</formula>
    </cfRule>
  </conditionalFormatting>
  <conditionalFormatting sqref="R32:T32">
    <cfRule type="expression" dxfId="126" priority="130">
      <formula>$T$22&lt;&gt;"-"</formula>
    </cfRule>
  </conditionalFormatting>
  <conditionalFormatting sqref="B66:B78">
    <cfRule type="expression" dxfId="125" priority="129">
      <formula>$T$9&lt;&gt;"-"</formula>
    </cfRule>
  </conditionalFormatting>
  <conditionalFormatting sqref="C66:C78">
    <cfRule type="expression" dxfId="124" priority="128">
      <formula>$T$9&lt;&gt;"-"</formula>
    </cfRule>
  </conditionalFormatting>
  <conditionalFormatting sqref="D66:D78">
    <cfRule type="expression" dxfId="123" priority="127">
      <formula>$T$9&lt;&gt;"-"</formula>
    </cfRule>
  </conditionalFormatting>
  <conditionalFormatting sqref="E66:E78">
    <cfRule type="expression" dxfId="122" priority="126">
      <formula>$T$9&lt;&gt;"-"</formula>
    </cfRule>
  </conditionalFormatting>
  <conditionalFormatting sqref="F66:F78">
    <cfRule type="expression" dxfId="121" priority="125">
      <formula>$T$9&lt;&gt;"-"</formula>
    </cfRule>
  </conditionalFormatting>
  <conditionalFormatting sqref="G60:K82">
    <cfRule type="expression" dxfId="120" priority="124">
      <formula>$T$14&lt;&gt;"-"</formula>
    </cfRule>
  </conditionalFormatting>
  <conditionalFormatting sqref="L60:M82">
    <cfRule type="expression" dxfId="119" priority="123">
      <formula>$T$14&lt;&gt;"-"</formula>
    </cfRule>
  </conditionalFormatting>
  <conditionalFormatting sqref="R60:T82">
    <cfRule type="expression" dxfId="118" priority="122">
      <formula>$T$22&lt;&gt;"-"</formula>
    </cfRule>
  </conditionalFormatting>
  <conditionalFormatting sqref="R59:T59">
    <cfRule type="expression" dxfId="117" priority="121">
      <formula>$T$22&lt;&gt;"-"</formula>
    </cfRule>
  </conditionalFormatting>
  <conditionalFormatting sqref="H59:N59">
    <cfRule type="expression" dxfId="116" priority="120">
      <formula>$T$14&lt;&gt;"-"</formula>
    </cfRule>
  </conditionalFormatting>
  <conditionalFormatting sqref="B93:B105">
    <cfRule type="expression" dxfId="115" priority="118">
      <formula>$T$9&lt;&gt;"-"</formula>
    </cfRule>
  </conditionalFormatting>
  <conditionalFormatting sqref="C93:C105">
    <cfRule type="expression" dxfId="114" priority="117">
      <formula>$T$9&lt;&gt;"-"</formula>
    </cfRule>
  </conditionalFormatting>
  <conditionalFormatting sqref="D93:D105">
    <cfRule type="expression" dxfId="113" priority="116">
      <formula>$T$9&lt;&gt;"-"</formula>
    </cfRule>
  </conditionalFormatting>
  <conditionalFormatting sqref="E93:E105">
    <cfRule type="expression" dxfId="112" priority="115">
      <formula>$T$9&lt;&gt;"-"</formula>
    </cfRule>
  </conditionalFormatting>
  <conditionalFormatting sqref="F93:F105">
    <cfRule type="expression" dxfId="111" priority="114">
      <formula>$T$9&lt;&gt;"-"</formula>
    </cfRule>
  </conditionalFormatting>
  <conditionalFormatting sqref="G93:K105 I106:K109">
    <cfRule type="expression" dxfId="110" priority="113">
      <formula>$T$14&lt;&gt;"-"</formula>
    </cfRule>
  </conditionalFormatting>
  <conditionalFormatting sqref="L93:M109 M87:M92">
    <cfRule type="expression" dxfId="109" priority="112">
      <formula>$T$14&lt;&gt;"-"</formula>
    </cfRule>
  </conditionalFormatting>
  <conditionalFormatting sqref="R87:T109">
    <cfRule type="expression" dxfId="108" priority="111">
      <formula>$T$22&lt;&gt;"-"</formula>
    </cfRule>
  </conditionalFormatting>
  <conditionalFormatting sqref="R86:T86">
    <cfRule type="expression" dxfId="107" priority="110">
      <formula>$T$22&lt;&gt;"-"</formula>
    </cfRule>
  </conditionalFormatting>
  <conditionalFormatting sqref="M86:N86">
    <cfRule type="expression" dxfId="106" priority="109">
      <formula>$T$14&lt;&gt;"-"</formula>
    </cfRule>
  </conditionalFormatting>
  <conditionalFormatting sqref="N60:N82">
    <cfRule type="expression" dxfId="105" priority="108">
      <formula>$T$14&lt;&gt;"-"</formula>
    </cfRule>
  </conditionalFormatting>
  <conditionalFormatting sqref="N87:N109">
    <cfRule type="expression" dxfId="104" priority="107">
      <formula>$T$14&lt;&gt;"-"</formula>
    </cfRule>
  </conditionalFormatting>
  <conditionalFormatting sqref="B86:L92">
    <cfRule type="expression" dxfId="103" priority="106">
      <formula>$T$9&lt;&gt;"-"</formula>
    </cfRule>
  </conditionalFormatting>
  <conditionalFormatting sqref="B106:H109">
    <cfRule type="expression" dxfId="102" priority="105">
      <formula>$T$9&lt;&gt;"-"</formula>
    </cfRule>
  </conditionalFormatting>
  <conditionalFormatting sqref="B80:F82">
    <cfRule type="expression" dxfId="101" priority="104">
      <formula>$T$9&lt;&gt;"-"</formula>
    </cfRule>
  </conditionalFormatting>
  <conditionalFormatting sqref="B79:F79">
    <cfRule type="expression" dxfId="100" priority="103">
      <formula>$T$9&lt;&gt;"-"</formula>
    </cfRule>
  </conditionalFormatting>
  <conditionalFormatting sqref="B59:F65">
    <cfRule type="expression" dxfId="99" priority="102">
      <formula>$T$9&lt;&gt;"-"</formula>
    </cfRule>
  </conditionalFormatting>
  <conditionalFormatting sqref="C32:C55">
    <cfRule type="expression" dxfId="98" priority="101">
      <formula>$T$9&lt;&gt;"-"</formula>
    </cfRule>
  </conditionalFormatting>
  <conditionalFormatting sqref="D32:D55">
    <cfRule type="expression" dxfId="97" priority="100">
      <formula>$T$9&lt;&gt;"-"</formula>
    </cfRule>
  </conditionalFormatting>
  <conditionalFormatting sqref="E32:E55">
    <cfRule type="expression" dxfId="96" priority="99">
      <formula>$T$9&lt;&gt;"-"</formula>
    </cfRule>
  </conditionalFormatting>
  <conditionalFormatting sqref="F32:F55">
    <cfRule type="expression" dxfId="95" priority="98">
      <formula>$T$9&lt;&gt;"-"</formula>
    </cfRule>
  </conditionalFormatting>
  <conditionalFormatting sqref="H32:H55">
    <cfRule type="expression" dxfId="94" priority="97">
      <formula>$T$14&lt;&gt;"-"</formula>
    </cfRule>
  </conditionalFormatting>
  <conditionalFormatting sqref="K32:K55">
    <cfRule type="expression" dxfId="93" priority="96">
      <formula>$T$15&lt;&gt;"-"</formula>
    </cfRule>
  </conditionalFormatting>
  <conditionalFormatting sqref="L32:L55">
    <cfRule type="expression" dxfId="92" priority="95">
      <formula>$T$15&lt;&gt;"-"</formula>
    </cfRule>
  </conditionalFormatting>
  <conditionalFormatting sqref="M32:M55">
    <cfRule type="expression" dxfId="91" priority="94">
      <formula>$T$15&lt;&gt;"-"</formula>
    </cfRule>
  </conditionalFormatting>
  <conditionalFormatting sqref="B168:B176">
    <cfRule type="expression" dxfId="90" priority="93">
      <formula>$O$145=$AU$2</formula>
    </cfRule>
  </conditionalFormatting>
  <conditionalFormatting sqref="E168">
    <cfRule type="expression" dxfId="89" priority="92">
      <formula>$O$147=$AU$2</formula>
    </cfRule>
  </conditionalFormatting>
  <conditionalFormatting sqref="E169:E191">
    <cfRule type="expression" dxfId="88" priority="91">
      <formula>$O$147=$AU$2</formula>
    </cfRule>
  </conditionalFormatting>
  <conditionalFormatting sqref="F168">
    <cfRule type="expression" dxfId="87" priority="90">
      <formula>$O$147=$AU$2</formula>
    </cfRule>
  </conditionalFormatting>
  <conditionalFormatting sqref="F169:F191">
    <cfRule type="expression" dxfId="86" priority="89">
      <formula>$O$147=$AU$2</formula>
    </cfRule>
  </conditionalFormatting>
  <conditionalFormatting sqref="G168">
    <cfRule type="expression" dxfId="85" priority="88">
      <formula>$O$147=$AU$2</formula>
    </cfRule>
  </conditionalFormatting>
  <conditionalFormatting sqref="G169:G191">
    <cfRule type="expression" dxfId="84" priority="87">
      <formula>$O$147=$AU$2</formula>
    </cfRule>
  </conditionalFormatting>
  <conditionalFormatting sqref="H168">
    <cfRule type="expression" dxfId="83" priority="86">
      <formula>$O$147=$AU$2</formula>
    </cfRule>
  </conditionalFormatting>
  <conditionalFormatting sqref="H169:H191">
    <cfRule type="expression" dxfId="82" priority="85">
      <formula>$O$147=$AU$2</formula>
    </cfRule>
  </conditionalFormatting>
  <conditionalFormatting sqref="B195:H218">
    <cfRule type="expression" dxfId="81" priority="84">
      <formula>$O$145=$AU$2</formula>
    </cfRule>
  </conditionalFormatting>
  <conditionalFormatting sqref="B222:H245">
    <cfRule type="expression" dxfId="80" priority="83">
      <formula>$O$145=$AU$2</formula>
    </cfRule>
  </conditionalFormatting>
  <conditionalFormatting sqref="J168">
    <cfRule type="expression" dxfId="79" priority="82">
      <formula>$O$147=$AU$2</formula>
    </cfRule>
  </conditionalFormatting>
  <conditionalFormatting sqref="J169:J176">
    <cfRule type="expression" dxfId="78" priority="81">
      <formula>$O$147=$AU$2</formula>
    </cfRule>
  </conditionalFormatting>
  <conditionalFormatting sqref="J177">
    <cfRule type="expression" dxfId="77" priority="80">
      <formula>$O$147=$AU$2</formula>
    </cfRule>
  </conditionalFormatting>
  <conditionalFormatting sqref="J178">
    <cfRule type="expression" dxfId="76" priority="79">
      <formula>$O$147=$AU$2</formula>
    </cfRule>
  </conditionalFormatting>
  <conditionalFormatting sqref="J179">
    <cfRule type="expression" dxfId="75" priority="78">
      <formula>$O$147=$AU$2</formula>
    </cfRule>
  </conditionalFormatting>
  <conditionalFormatting sqref="J180">
    <cfRule type="expression" dxfId="74" priority="77">
      <formula>$O$147=$AU$2</formula>
    </cfRule>
  </conditionalFormatting>
  <conditionalFormatting sqref="O32">
    <cfRule type="expression" dxfId="73" priority="76">
      <formula>$T$19&lt;&gt;"-"</formula>
    </cfRule>
  </conditionalFormatting>
  <conditionalFormatting sqref="O33:O39">
    <cfRule type="expression" dxfId="72" priority="75">
      <formula>$T$19&lt;&gt;"-"</formula>
    </cfRule>
  </conditionalFormatting>
  <conditionalFormatting sqref="O40:O41">
    <cfRule type="expression" dxfId="71" priority="74">
      <formula>$T$19&lt;&gt;"-"</formula>
    </cfRule>
  </conditionalFormatting>
  <conditionalFormatting sqref="O42:O43">
    <cfRule type="expression" dxfId="70" priority="73">
      <formula>$T$19&lt;&gt;"-"</formula>
    </cfRule>
  </conditionalFormatting>
  <conditionalFormatting sqref="O44:O45">
    <cfRule type="expression" dxfId="69" priority="72">
      <formula>$T$19&lt;&gt;"-"</formula>
    </cfRule>
  </conditionalFormatting>
  <conditionalFormatting sqref="O46:O47">
    <cfRule type="expression" dxfId="68" priority="71">
      <formula>$T$19&lt;&gt;"-"</formula>
    </cfRule>
  </conditionalFormatting>
  <conditionalFormatting sqref="O48:O49">
    <cfRule type="expression" dxfId="67" priority="70">
      <formula>$T$19&lt;&gt;"-"</formula>
    </cfRule>
  </conditionalFormatting>
  <conditionalFormatting sqref="O50:O55">
    <cfRule type="expression" dxfId="66" priority="68">
      <formula>$T$19&lt;&gt;"-"</formula>
    </cfRule>
  </conditionalFormatting>
  <conditionalFormatting sqref="P32">
    <cfRule type="expression" dxfId="65" priority="67">
      <formula>$T$19&lt;&gt;"-"</formula>
    </cfRule>
  </conditionalFormatting>
  <conditionalFormatting sqref="P33:P39">
    <cfRule type="expression" dxfId="64" priority="66">
      <formula>$T$19&lt;&gt;"-"</formula>
    </cfRule>
  </conditionalFormatting>
  <conditionalFormatting sqref="P40:P41">
    <cfRule type="expression" dxfId="63" priority="65">
      <formula>$T$19&lt;&gt;"-"</formula>
    </cfRule>
  </conditionalFormatting>
  <conditionalFormatting sqref="P42:P43">
    <cfRule type="expression" dxfId="62" priority="64">
      <formula>$T$19&lt;&gt;"-"</formula>
    </cfRule>
  </conditionalFormatting>
  <conditionalFormatting sqref="P44:P45">
    <cfRule type="expression" dxfId="61" priority="63">
      <formula>$T$19&lt;&gt;"-"</formula>
    </cfRule>
  </conditionalFormatting>
  <conditionalFormatting sqref="P46:P47">
    <cfRule type="expression" dxfId="60" priority="62">
      <formula>$T$19&lt;&gt;"-"</formula>
    </cfRule>
  </conditionalFormatting>
  <conditionalFormatting sqref="P48:P49">
    <cfRule type="expression" dxfId="59" priority="61">
      <formula>$T$19&lt;&gt;"-"</formula>
    </cfRule>
  </conditionalFormatting>
  <conditionalFormatting sqref="P50:P55">
    <cfRule type="expression" dxfId="58" priority="60">
      <formula>$T$19&lt;&gt;"-"</formula>
    </cfRule>
  </conditionalFormatting>
  <conditionalFormatting sqref="Q32">
    <cfRule type="expression" dxfId="57" priority="59">
      <formula>$T$19&lt;&gt;"-"</formula>
    </cfRule>
  </conditionalFormatting>
  <conditionalFormatting sqref="Q33:Q39">
    <cfRule type="expression" dxfId="56" priority="58">
      <formula>$T$19&lt;&gt;"-"</formula>
    </cfRule>
  </conditionalFormatting>
  <conditionalFormatting sqref="Q40:Q41">
    <cfRule type="expression" dxfId="55" priority="57">
      <formula>$T$19&lt;&gt;"-"</formula>
    </cfRule>
  </conditionalFormatting>
  <conditionalFormatting sqref="Q42:Q43">
    <cfRule type="expression" dxfId="54" priority="56">
      <formula>$T$19&lt;&gt;"-"</formula>
    </cfRule>
  </conditionalFormatting>
  <conditionalFormatting sqref="Q44:Q45">
    <cfRule type="expression" dxfId="53" priority="55">
      <formula>$T$19&lt;&gt;"-"</formula>
    </cfRule>
  </conditionalFormatting>
  <conditionalFormatting sqref="Q46:Q47">
    <cfRule type="expression" dxfId="52" priority="54">
      <formula>$T$19&lt;&gt;"-"</formula>
    </cfRule>
  </conditionalFormatting>
  <conditionalFormatting sqref="Q48:Q49">
    <cfRule type="expression" dxfId="51" priority="53">
      <formula>$T$19&lt;&gt;"-"</formula>
    </cfRule>
  </conditionalFormatting>
  <conditionalFormatting sqref="Q50:Q55">
    <cfRule type="expression" dxfId="50" priority="52">
      <formula>$T$19&lt;&gt;"-"</formula>
    </cfRule>
  </conditionalFormatting>
  <conditionalFormatting sqref="O59">
    <cfRule type="expression" dxfId="49" priority="51">
      <formula>$T$19&lt;&gt;"-"</formula>
    </cfRule>
  </conditionalFormatting>
  <conditionalFormatting sqref="O60:O66">
    <cfRule type="expression" dxfId="48" priority="50">
      <formula>$T$19&lt;&gt;"-"</formula>
    </cfRule>
  </conditionalFormatting>
  <conditionalFormatting sqref="O67:O68">
    <cfRule type="expression" dxfId="47" priority="49">
      <formula>$T$19&lt;&gt;"-"</formula>
    </cfRule>
  </conditionalFormatting>
  <conditionalFormatting sqref="O69:O70">
    <cfRule type="expression" dxfId="46" priority="48">
      <formula>$T$19&lt;&gt;"-"</formula>
    </cfRule>
  </conditionalFormatting>
  <conditionalFormatting sqref="O71:O72">
    <cfRule type="expression" dxfId="45" priority="47">
      <formula>$T$19&lt;&gt;"-"</formula>
    </cfRule>
  </conditionalFormatting>
  <conditionalFormatting sqref="O73:O74">
    <cfRule type="expression" dxfId="44" priority="46">
      <formula>$T$19&lt;&gt;"-"</formula>
    </cfRule>
  </conditionalFormatting>
  <conditionalFormatting sqref="O75:O76">
    <cfRule type="expression" dxfId="43" priority="45">
      <formula>$T$19&lt;&gt;"-"</formula>
    </cfRule>
  </conditionalFormatting>
  <conditionalFormatting sqref="O77:O82">
    <cfRule type="expression" dxfId="42" priority="44">
      <formula>$T$19&lt;&gt;"-"</formula>
    </cfRule>
  </conditionalFormatting>
  <conditionalFormatting sqref="P59">
    <cfRule type="expression" dxfId="41" priority="43">
      <formula>$T$19&lt;&gt;"-"</formula>
    </cfRule>
  </conditionalFormatting>
  <conditionalFormatting sqref="P60:P66">
    <cfRule type="expression" dxfId="40" priority="42">
      <formula>$T$19&lt;&gt;"-"</formula>
    </cfRule>
  </conditionalFormatting>
  <conditionalFormatting sqref="P67:P68">
    <cfRule type="expression" dxfId="39" priority="41">
      <formula>$T$19&lt;&gt;"-"</formula>
    </cfRule>
  </conditionalFormatting>
  <conditionalFormatting sqref="P69:P70">
    <cfRule type="expression" dxfId="38" priority="40">
      <formula>$T$19&lt;&gt;"-"</formula>
    </cfRule>
  </conditionalFormatting>
  <conditionalFormatting sqref="P71:P72">
    <cfRule type="expression" dxfId="37" priority="39">
      <formula>$T$19&lt;&gt;"-"</formula>
    </cfRule>
  </conditionalFormatting>
  <conditionalFormatting sqref="P73:P74">
    <cfRule type="expression" dxfId="36" priority="38">
      <formula>$T$19&lt;&gt;"-"</formula>
    </cfRule>
  </conditionalFormatting>
  <conditionalFormatting sqref="P75:P76">
    <cfRule type="expression" dxfId="35" priority="37">
      <formula>$T$19&lt;&gt;"-"</formula>
    </cfRule>
  </conditionalFormatting>
  <conditionalFormatting sqref="P77:P82">
    <cfRule type="expression" dxfId="34" priority="36">
      <formula>$T$19&lt;&gt;"-"</formula>
    </cfRule>
  </conditionalFormatting>
  <conditionalFormatting sqref="Q59">
    <cfRule type="expression" dxfId="33" priority="35">
      <formula>$T$19&lt;&gt;"-"</formula>
    </cfRule>
  </conditionalFormatting>
  <conditionalFormatting sqref="Q60:Q66">
    <cfRule type="expression" dxfId="32" priority="34">
      <formula>$T$19&lt;&gt;"-"</formula>
    </cfRule>
  </conditionalFormatting>
  <conditionalFormatting sqref="Q67:Q68">
    <cfRule type="expression" dxfId="31" priority="33">
      <formula>$T$19&lt;&gt;"-"</formula>
    </cfRule>
  </conditionalFormatting>
  <conditionalFormatting sqref="Q69:Q70">
    <cfRule type="expression" dxfId="30" priority="32">
      <formula>$T$19&lt;&gt;"-"</formula>
    </cfRule>
  </conditionalFormatting>
  <conditionalFormatting sqref="Q71:Q72">
    <cfRule type="expression" dxfId="29" priority="31">
      <formula>$T$19&lt;&gt;"-"</formula>
    </cfRule>
  </conditionalFormatting>
  <conditionalFormatting sqref="Q73:Q74">
    <cfRule type="expression" dxfId="28" priority="30">
      <formula>$T$19&lt;&gt;"-"</formula>
    </cfRule>
  </conditionalFormatting>
  <conditionalFormatting sqref="Q75:Q76">
    <cfRule type="expression" dxfId="27" priority="29">
      <formula>$T$19&lt;&gt;"-"</formula>
    </cfRule>
  </conditionalFormatting>
  <conditionalFormatting sqref="Q77:Q82">
    <cfRule type="expression" dxfId="26" priority="28">
      <formula>$T$19&lt;&gt;"-"</formula>
    </cfRule>
  </conditionalFormatting>
  <conditionalFormatting sqref="O86">
    <cfRule type="expression" dxfId="25" priority="27">
      <formula>$T$19&lt;&gt;"-"</formula>
    </cfRule>
  </conditionalFormatting>
  <conditionalFormatting sqref="O87:O93">
    <cfRule type="expression" dxfId="24" priority="26">
      <formula>$T$19&lt;&gt;"-"</formula>
    </cfRule>
  </conditionalFormatting>
  <conditionalFormatting sqref="O94:O95">
    <cfRule type="expression" dxfId="23" priority="25">
      <formula>$T$19&lt;&gt;"-"</formula>
    </cfRule>
  </conditionalFormatting>
  <conditionalFormatting sqref="O96:O97">
    <cfRule type="expression" dxfId="22" priority="24">
      <formula>$T$19&lt;&gt;"-"</formula>
    </cfRule>
  </conditionalFormatting>
  <conditionalFormatting sqref="O98:O99">
    <cfRule type="expression" dxfId="21" priority="23">
      <formula>$T$19&lt;&gt;"-"</formula>
    </cfRule>
  </conditionalFormatting>
  <conditionalFormatting sqref="O100:O101">
    <cfRule type="expression" dxfId="20" priority="22">
      <formula>$T$19&lt;&gt;"-"</formula>
    </cfRule>
  </conditionalFormatting>
  <conditionalFormatting sqref="O102:O103">
    <cfRule type="expression" dxfId="19" priority="21">
      <formula>$T$19&lt;&gt;"-"</formula>
    </cfRule>
  </conditionalFormatting>
  <conditionalFormatting sqref="O104:O109">
    <cfRule type="expression" dxfId="18" priority="20">
      <formula>$T$19&lt;&gt;"-"</formula>
    </cfRule>
  </conditionalFormatting>
  <conditionalFormatting sqref="P86">
    <cfRule type="expression" dxfId="17" priority="19">
      <formula>$T$19&lt;&gt;"-"</formula>
    </cfRule>
  </conditionalFormatting>
  <conditionalFormatting sqref="P87:P93">
    <cfRule type="expression" dxfId="16" priority="18">
      <formula>$T$19&lt;&gt;"-"</formula>
    </cfRule>
  </conditionalFormatting>
  <conditionalFormatting sqref="P94:P95">
    <cfRule type="expression" dxfId="15" priority="17">
      <formula>$T$19&lt;&gt;"-"</formula>
    </cfRule>
  </conditionalFormatting>
  <conditionalFormatting sqref="P96:P97">
    <cfRule type="expression" dxfId="14" priority="16">
      <formula>$T$19&lt;&gt;"-"</formula>
    </cfRule>
  </conditionalFormatting>
  <conditionalFormatting sqref="P98:P99">
    <cfRule type="expression" dxfId="13" priority="15">
      <formula>$T$19&lt;&gt;"-"</formula>
    </cfRule>
  </conditionalFormatting>
  <conditionalFormatting sqref="P100:P101">
    <cfRule type="expression" dxfId="12" priority="14">
      <formula>$T$19&lt;&gt;"-"</formula>
    </cfRule>
  </conditionalFormatting>
  <conditionalFormatting sqref="P102:P103">
    <cfRule type="expression" dxfId="11" priority="13">
      <formula>$T$19&lt;&gt;"-"</formula>
    </cfRule>
  </conditionalFormatting>
  <conditionalFormatting sqref="P104:P109">
    <cfRule type="expression" dxfId="10" priority="12">
      <formula>$T$19&lt;&gt;"-"</formula>
    </cfRule>
  </conditionalFormatting>
  <conditionalFormatting sqref="Q86">
    <cfRule type="expression" dxfId="9" priority="11">
      <formula>$T$19&lt;&gt;"-"</formula>
    </cfRule>
  </conditionalFormatting>
  <conditionalFormatting sqref="Q87:Q93">
    <cfRule type="expression" dxfId="8" priority="10">
      <formula>$T$19&lt;&gt;"-"</formula>
    </cfRule>
  </conditionalFormatting>
  <conditionalFormatting sqref="Q94:Q95">
    <cfRule type="expression" dxfId="7" priority="9">
      <formula>$T$19&lt;&gt;"-"</formula>
    </cfRule>
  </conditionalFormatting>
  <conditionalFormatting sqref="Q96:Q97">
    <cfRule type="expression" dxfId="6" priority="8">
      <formula>$T$19&lt;&gt;"-"</formula>
    </cfRule>
  </conditionalFormatting>
  <conditionalFormatting sqref="Q98:Q99">
    <cfRule type="expression" dxfId="5" priority="7">
      <formula>$T$19&lt;&gt;"-"</formula>
    </cfRule>
  </conditionalFormatting>
  <conditionalFormatting sqref="Q100:Q101">
    <cfRule type="expression" dxfId="4" priority="6">
      <formula>$T$19&lt;&gt;"-"</formula>
    </cfRule>
  </conditionalFormatting>
  <conditionalFormatting sqref="Q102:Q103">
    <cfRule type="expression" dxfId="3" priority="5">
      <formula>$T$19&lt;&gt;"-"</formula>
    </cfRule>
  </conditionalFormatting>
  <conditionalFormatting sqref="Q104:Q109">
    <cfRule type="expression" dxfId="2" priority="4">
      <formula>$T$19&lt;&gt;"-"</formula>
    </cfRule>
  </conditionalFormatting>
  <conditionalFormatting sqref="I195:J218">
    <cfRule type="expression" dxfId="1" priority="3">
      <formula>$O$145=$AU$2</formula>
    </cfRule>
  </conditionalFormatting>
  <conditionalFormatting sqref="I222:J245">
    <cfRule type="expression" dxfId="0" priority="1">
      <formula>$O$145=$AU$2</formula>
    </cfRule>
  </conditionalFormatting>
  <dataValidations count="9">
    <dataValidation type="list" allowBlank="1" showInputMessage="1" showErrorMessage="1" sqref="B32:U55 B86:U109 B59:U82">
      <formula1>$BD$1:$BD$2</formula1>
    </dataValidation>
    <dataValidation type="list" allowBlank="1" showInputMessage="1" showErrorMessage="1" sqref="H9:H28">
      <formula1>$AY$2:$AY$5</formula1>
    </dataValidation>
    <dataValidation type="list" allowBlank="1" showInputMessage="1" showErrorMessage="1" sqref="L9:M27">
      <formula1>$AY$2:$AY$21</formula1>
    </dataValidation>
    <dataValidation type="list" allowBlank="1" showInputMessage="1" showErrorMessage="1" sqref="P9:P28 N9:N28">
      <formula1>$BA$1:$BA$32</formula1>
    </dataValidation>
    <dataValidation type="list" allowBlank="1" showInputMessage="1" showErrorMessage="1" sqref="L28 O145:O164">
      <formula1>$AU$1:$AU$2</formula1>
    </dataValidation>
    <dataValidation type="list" allowBlank="1" showInputMessage="1" showErrorMessage="1" sqref="I145:I164">
      <formula1>$AY$1:$AY$21</formula1>
    </dataValidation>
    <dataValidation type="list" allowBlank="1" showInputMessage="1" showErrorMessage="1" sqref="P145:P164">
      <formula1>$AX$1:$AX$21</formula1>
    </dataValidation>
    <dataValidation type="list" allowBlank="1" showInputMessage="1" showErrorMessage="1" sqref="M145:M164">
      <formula1>$AW$1:$AW$8</formula1>
    </dataValidation>
    <dataValidation type="list" allowBlank="1" showInputMessage="1" showErrorMessage="1" sqref="B222:U245 B195:U218 B168:U191">
      <formula1>$AZ$1:$AZ$3</formula1>
    </dataValidation>
  </dataValidation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Consumos medidos</vt:lpstr>
      <vt:lpstr>ventilação</vt:lpstr>
      <vt:lpstr>Zona Térmica</vt:lpstr>
      <vt:lpstr>Espaços Complementares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Sousa</dc:creator>
  <cp:lastModifiedBy>miguel</cp:lastModifiedBy>
  <cp:lastPrinted>2013-08-22T10:55:11Z</cp:lastPrinted>
  <dcterms:created xsi:type="dcterms:W3CDTF">2011-07-11T17:45:59Z</dcterms:created>
  <dcterms:modified xsi:type="dcterms:W3CDTF">2014-12-21T23:06:36Z</dcterms:modified>
</cp:coreProperties>
</file>