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Nuno\Dropbox\Porjecto\Resposta Hugo Maio  EDP IMPORTANTE\documentos em anexo do email\"/>
    </mc:Choice>
  </mc:AlternateContent>
  <bookViews>
    <workbookView xWindow="0" yWindow="0" windowWidth="20160" windowHeight="9255" activeTab="1"/>
  </bookViews>
  <sheets>
    <sheet name="totais por tipo de veículo" sheetId="1" r:id="rId1"/>
    <sheet name="combustiveis 2000_2015" sheetId="2" r:id="rId2"/>
  </sheets>
  <definedNames>
    <definedName name="_xlnm.Print_Area" localSheetId="1">'combustiveis 2000_2015'!$A$1:$AJ$54</definedName>
    <definedName name="_xlnm.Print_Area" localSheetId="0">'totais por tipo de veículo'!$A$1:$S$52</definedName>
  </definedNames>
  <calcPr calcId="162913"/>
  <fileRecoveryPr repairLoad="1"/>
</workbook>
</file>

<file path=xl/calcChain.xml><?xml version="1.0" encoding="utf-8"?>
<calcChain xmlns="http://schemas.openxmlformats.org/spreadsheetml/2006/main">
  <c r="H75" i="2" l="1"/>
  <c r="H76" i="2"/>
  <c r="G48" i="1"/>
  <c r="K48" i="1" s="1"/>
  <c r="P48" i="1"/>
  <c r="N48" i="1"/>
  <c r="J48" i="1"/>
  <c r="F48" i="1"/>
  <c r="D48" i="1"/>
  <c r="AM36" i="2"/>
  <c r="AM35" i="2"/>
  <c r="AM34" i="2"/>
  <c r="AM29" i="2"/>
  <c r="AM28" i="2"/>
  <c r="AM27" i="2"/>
  <c r="AM26" i="2"/>
  <c r="AM25" i="2"/>
  <c r="AM24" i="2"/>
  <c r="AM20" i="2"/>
  <c r="AM19" i="2"/>
  <c r="AM18" i="2"/>
  <c r="AM16" i="2"/>
  <c r="AM15" i="2"/>
  <c r="AM14" i="2"/>
  <c r="AM13" i="2"/>
  <c r="AM12" i="2"/>
  <c r="AM11" i="2"/>
  <c r="AH51" i="2"/>
  <c r="AH50" i="2"/>
  <c r="AH49" i="2"/>
  <c r="AH48" i="2"/>
  <c r="AH47" i="2"/>
  <c r="AH46" i="2"/>
  <c r="AH45" i="2"/>
  <c r="AH44" i="2"/>
  <c r="AH43" i="2"/>
  <c r="AH42" i="2"/>
  <c r="AH41" i="2"/>
  <c r="AF51" i="2"/>
  <c r="AF50" i="2"/>
  <c r="AF49" i="2"/>
  <c r="AF48" i="2"/>
  <c r="AF47" i="2"/>
  <c r="AF46" i="2"/>
  <c r="AF45" i="2"/>
  <c r="AF44" i="2"/>
  <c r="AF43" i="2"/>
  <c r="AF42" i="2"/>
  <c r="AF41" i="2"/>
  <c r="AD51" i="2"/>
  <c r="AD50" i="2"/>
  <c r="AD49" i="2"/>
  <c r="AD48" i="2"/>
  <c r="AD47" i="2"/>
  <c r="AD46" i="2"/>
  <c r="AD45" i="2"/>
  <c r="AD44" i="2"/>
  <c r="AD43" i="2"/>
  <c r="AD42" i="2"/>
  <c r="AD41" i="2"/>
  <c r="AB51" i="2"/>
  <c r="AB50" i="2"/>
  <c r="AB49" i="2"/>
  <c r="AB48" i="2"/>
  <c r="AB47" i="2"/>
  <c r="AB46" i="2"/>
  <c r="AB45" i="2"/>
  <c r="AB44" i="2"/>
  <c r="AB43" i="2"/>
  <c r="AB42" i="2"/>
  <c r="AB41" i="2"/>
  <c r="Z51" i="2"/>
  <c r="Z50" i="2"/>
  <c r="Z49" i="2"/>
  <c r="Z48" i="2"/>
  <c r="Z47" i="2"/>
  <c r="Z46" i="2"/>
  <c r="Z45" i="2"/>
  <c r="Z44" i="2"/>
  <c r="Z43" i="2"/>
  <c r="Z52" i="2" s="1"/>
  <c r="AA42" i="2" s="1"/>
  <c r="Z42" i="2"/>
  <c r="Z41" i="2"/>
  <c r="X51" i="2"/>
  <c r="X50" i="2"/>
  <c r="X49" i="2"/>
  <c r="X48" i="2"/>
  <c r="X47" i="2"/>
  <c r="X46" i="2"/>
  <c r="X52" i="2" s="1"/>
  <c r="X45" i="2"/>
  <c r="X44" i="2"/>
  <c r="X43" i="2"/>
  <c r="X42" i="2"/>
  <c r="X41" i="2"/>
  <c r="V51" i="2"/>
  <c r="V50" i="2"/>
  <c r="V49" i="2"/>
  <c r="V48" i="2"/>
  <c r="V47" i="2"/>
  <c r="V46" i="2"/>
  <c r="V45" i="2"/>
  <c r="V44" i="2"/>
  <c r="V43" i="2"/>
  <c r="V42" i="2"/>
  <c r="V41" i="2"/>
  <c r="T51" i="2"/>
  <c r="T50" i="2"/>
  <c r="T49" i="2"/>
  <c r="T48" i="2"/>
  <c r="T47" i="2"/>
  <c r="T46" i="2"/>
  <c r="T45" i="2"/>
  <c r="T44" i="2"/>
  <c r="T43" i="2"/>
  <c r="T42" i="2"/>
  <c r="T41" i="2"/>
  <c r="R51" i="2"/>
  <c r="R50" i="2"/>
  <c r="R49" i="2"/>
  <c r="R48" i="2"/>
  <c r="R47" i="2"/>
  <c r="R46" i="2"/>
  <c r="R45" i="2"/>
  <c r="R44" i="2"/>
  <c r="R43" i="2"/>
  <c r="R42" i="2"/>
  <c r="R41" i="2"/>
  <c r="P51" i="2"/>
  <c r="P50" i="2"/>
  <c r="P49" i="2"/>
  <c r="P48" i="2"/>
  <c r="P47" i="2"/>
  <c r="P46" i="2"/>
  <c r="P45" i="2"/>
  <c r="P44" i="2"/>
  <c r="P43" i="2"/>
  <c r="P42" i="2"/>
  <c r="P41" i="2"/>
  <c r="N51" i="2"/>
  <c r="N50" i="2"/>
  <c r="N49" i="2"/>
  <c r="N48" i="2"/>
  <c r="N47" i="2"/>
  <c r="N46" i="2"/>
  <c r="N45" i="2"/>
  <c r="N44" i="2"/>
  <c r="N43" i="2"/>
  <c r="N42" i="2"/>
  <c r="N41" i="2"/>
  <c r="L51" i="2"/>
  <c r="L50" i="2"/>
  <c r="L49" i="2"/>
  <c r="L48" i="2"/>
  <c r="M48" i="2" s="1"/>
  <c r="L47" i="2"/>
  <c r="L46" i="2"/>
  <c r="L45" i="2"/>
  <c r="L44" i="2"/>
  <c r="L43" i="2"/>
  <c r="L42" i="2"/>
  <c r="L41" i="2"/>
  <c r="J51" i="2"/>
  <c r="J50" i="2"/>
  <c r="J48" i="2"/>
  <c r="J47" i="2"/>
  <c r="J46" i="2"/>
  <c r="J45" i="2"/>
  <c r="J44" i="2"/>
  <c r="J43" i="2"/>
  <c r="J42" i="2"/>
  <c r="J41" i="2"/>
  <c r="H51" i="2"/>
  <c r="H50" i="2"/>
  <c r="H49" i="2"/>
  <c r="H48" i="2"/>
  <c r="H47" i="2"/>
  <c r="H46" i="2"/>
  <c r="H45" i="2"/>
  <c r="H44" i="2"/>
  <c r="H43" i="2"/>
  <c r="H42" i="2"/>
  <c r="H41" i="2"/>
  <c r="F51" i="2"/>
  <c r="F50" i="2"/>
  <c r="F49" i="2"/>
  <c r="F48" i="2"/>
  <c r="F47" i="2"/>
  <c r="F46" i="2"/>
  <c r="F45" i="2"/>
  <c r="F44" i="2"/>
  <c r="F43" i="2"/>
  <c r="F42" i="2"/>
  <c r="F41" i="2"/>
  <c r="D42" i="2"/>
  <c r="AM42" i="2" s="1"/>
  <c r="D51" i="2"/>
  <c r="D50" i="2"/>
  <c r="D49" i="2"/>
  <c r="D48" i="2"/>
  <c r="D47" i="2"/>
  <c r="D46" i="2"/>
  <c r="D45" i="2"/>
  <c r="D44" i="2"/>
  <c r="AM44" i="2" s="1"/>
  <c r="D43" i="2"/>
  <c r="D41" i="2"/>
  <c r="AM50" i="2"/>
  <c r="E36" i="2"/>
  <c r="Q36" i="2"/>
  <c r="L52" i="2"/>
  <c r="M50" i="2" s="1"/>
  <c r="AG34" i="2"/>
  <c r="AC36" i="2"/>
  <c r="U34" i="2"/>
  <c r="AH37" i="2"/>
  <c r="AI36" i="2"/>
  <c r="AF37" i="2"/>
  <c r="AD37" i="2"/>
  <c r="AE36" i="2"/>
  <c r="AB37" i="2"/>
  <c r="AC34" i="2" s="1"/>
  <c r="AC35" i="2"/>
  <c r="Z37" i="2"/>
  <c r="AA34" i="2"/>
  <c r="X37" i="2"/>
  <c r="V37" i="2"/>
  <c r="W36" i="2"/>
  <c r="T37" i="2"/>
  <c r="U36" i="2" s="1"/>
  <c r="U35" i="2"/>
  <c r="AH21" i="2"/>
  <c r="AI20" i="2"/>
  <c r="AH30" i="2"/>
  <c r="AI29" i="2"/>
  <c r="G29" i="2"/>
  <c r="G25" i="2"/>
  <c r="H30" i="2"/>
  <c r="I26" i="2"/>
  <c r="F30" i="2"/>
  <c r="G27" i="2" s="1"/>
  <c r="G28" i="2"/>
  <c r="D30" i="2"/>
  <c r="E28" i="2" s="1"/>
  <c r="H37" i="2"/>
  <c r="I34" i="2"/>
  <c r="F37" i="2"/>
  <c r="G36" i="2" s="1"/>
  <c r="D37" i="2"/>
  <c r="E35" i="2"/>
  <c r="E17" i="2"/>
  <c r="E15" i="2"/>
  <c r="E13" i="2"/>
  <c r="E11" i="2"/>
  <c r="D21" i="2"/>
  <c r="E19" i="2" s="1"/>
  <c r="F21" i="2"/>
  <c r="G18" i="2"/>
  <c r="I17" i="2"/>
  <c r="I15" i="2"/>
  <c r="I13" i="2"/>
  <c r="I11" i="2"/>
  <c r="H21" i="2"/>
  <c r="I19" i="2" s="1"/>
  <c r="I20" i="2"/>
  <c r="J17" i="2"/>
  <c r="P37" i="2"/>
  <c r="Q35" i="2" s="1"/>
  <c r="Q34" i="2"/>
  <c r="J30" i="2"/>
  <c r="K29" i="2" s="1"/>
  <c r="L30" i="2"/>
  <c r="M28" i="2"/>
  <c r="N30" i="2"/>
  <c r="O28" i="2"/>
  <c r="P30" i="2"/>
  <c r="Q26" i="2"/>
  <c r="R30" i="2"/>
  <c r="S29" i="2" s="1"/>
  <c r="T30" i="2"/>
  <c r="U24" i="2" s="1"/>
  <c r="U28" i="2"/>
  <c r="V30" i="2"/>
  <c r="W28" i="2"/>
  <c r="X30" i="2"/>
  <c r="Y28" i="2"/>
  <c r="Z30" i="2"/>
  <c r="AB30" i="2"/>
  <c r="AC28" i="2"/>
  <c r="AD30" i="2"/>
  <c r="AE28" i="2"/>
  <c r="Q28" i="2"/>
  <c r="AF30" i="2"/>
  <c r="AG28" i="2"/>
  <c r="P21" i="2"/>
  <c r="Q15" i="2"/>
  <c r="G47" i="1"/>
  <c r="AF21" i="2"/>
  <c r="AG16" i="2" s="1"/>
  <c r="P47" i="1"/>
  <c r="N47" i="1"/>
  <c r="J47" i="1"/>
  <c r="F47" i="1"/>
  <c r="D47" i="1"/>
  <c r="AA29" i="2"/>
  <c r="P46" i="1"/>
  <c r="N46" i="1"/>
  <c r="J46" i="1"/>
  <c r="G46" i="1"/>
  <c r="F46" i="1"/>
  <c r="D46" i="1"/>
  <c r="P45" i="1"/>
  <c r="N45" i="1"/>
  <c r="J45" i="1"/>
  <c r="G14" i="1"/>
  <c r="K14" i="1"/>
  <c r="Q14" i="1" s="1"/>
  <c r="D15" i="1"/>
  <c r="F15" i="1"/>
  <c r="G15" i="1"/>
  <c r="J15" i="1"/>
  <c r="N15" i="1"/>
  <c r="P15" i="1"/>
  <c r="D16" i="1"/>
  <c r="F16" i="1"/>
  <c r="G16" i="1"/>
  <c r="K16" i="1"/>
  <c r="Q16" i="1"/>
  <c r="J16" i="1"/>
  <c r="N16" i="1"/>
  <c r="P16" i="1"/>
  <c r="D17" i="1"/>
  <c r="F17" i="1"/>
  <c r="G17" i="1"/>
  <c r="J17" i="1"/>
  <c r="N17" i="1"/>
  <c r="P17" i="1"/>
  <c r="D18" i="1"/>
  <c r="F18" i="1"/>
  <c r="G18" i="1"/>
  <c r="H18" i="1" s="1"/>
  <c r="J18" i="1"/>
  <c r="N18" i="1"/>
  <c r="P18" i="1"/>
  <c r="D19" i="1"/>
  <c r="F19" i="1"/>
  <c r="G19" i="1"/>
  <c r="J19" i="1"/>
  <c r="N19" i="1"/>
  <c r="P19" i="1"/>
  <c r="D20" i="1"/>
  <c r="F20" i="1"/>
  <c r="G20" i="1"/>
  <c r="H20" i="1" s="1"/>
  <c r="J20" i="1"/>
  <c r="N20" i="1"/>
  <c r="P20" i="1"/>
  <c r="D21" i="1"/>
  <c r="F21" i="1"/>
  <c r="G21" i="1"/>
  <c r="K21" i="1"/>
  <c r="Q21" i="1" s="1"/>
  <c r="J21" i="1"/>
  <c r="N21" i="1"/>
  <c r="P21" i="1"/>
  <c r="D22" i="1"/>
  <c r="F22" i="1"/>
  <c r="G22" i="1"/>
  <c r="J22" i="1"/>
  <c r="N22" i="1"/>
  <c r="P22" i="1"/>
  <c r="D23" i="1"/>
  <c r="F23" i="1"/>
  <c r="G23" i="1"/>
  <c r="K23" i="1"/>
  <c r="J23" i="1"/>
  <c r="N23" i="1"/>
  <c r="P23" i="1"/>
  <c r="D24" i="1"/>
  <c r="F24" i="1"/>
  <c r="G24" i="1"/>
  <c r="J24" i="1"/>
  <c r="N24" i="1"/>
  <c r="P24" i="1"/>
  <c r="D25" i="1"/>
  <c r="F25" i="1"/>
  <c r="G25" i="1"/>
  <c r="J25" i="1"/>
  <c r="N25" i="1"/>
  <c r="P25" i="1"/>
  <c r="D26" i="1"/>
  <c r="F26" i="1"/>
  <c r="G26" i="1"/>
  <c r="K26" i="1" s="1"/>
  <c r="J26" i="1"/>
  <c r="N26" i="1"/>
  <c r="P26" i="1"/>
  <c r="D27" i="1"/>
  <c r="F27" i="1"/>
  <c r="G27" i="1"/>
  <c r="J27" i="1"/>
  <c r="N27" i="1"/>
  <c r="P27" i="1"/>
  <c r="D28" i="1"/>
  <c r="F28" i="1"/>
  <c r="G28" i="1"/>
  <c r="K28" i="1"/>
  <c r="Q28" i="1" s="1"/>
  <c r="J28" i="1"/>
  <c r="N28" i="1"/>
  <c r="P28" i="1"/>
  <c r="D29" i="1"/>
  <c r="F29" i="1"/>
  <c r="G29" i="1"/>
  <c r="J29" i="1"/>
  <c r="N29" i="1"/>
  <c r="P29" i="1"/>
  <c r="D30" i="1"/>
  <c r="F30" i="1"/>
  <c r="G30" i="1"/>
  <c r="J30" i="1"/>
  <c r="N30" i="1"/>
  <c r="P30" i="1"/>
  <c r="D31" i="1"/>
  <c r="F31" i="1"/>
  <c r="G31" i="1"/>
  <c r="K31" i="1" s="1"/>
  <c r="J31" i="1"/>
  <c r="N31" i="1"/>
  <c r="P31" i="1"/>
  <c r="D32" i="1"/>
  <c r="F32" i="1"/>
  <c r="G32" i="1"/>
  <c r="K32" i="1" s="1"/>
  <c r="Q32" i="1" s="1"/>
  <c r="J32" i="1"/>
  <c r="N32" i="1"/>
  <c r="P32" i="1"/>
  <c r="D33" i="1"/>
  <c r="F33" i="1"/>
  <c r="G33" i="1"/>
  <c r="J33" i="1"/>
  <c r="N33" i="1"/>
  <c r="P33" i="1"/>
  <c r="D34" i="1"/>
  <c r="F34" i="1"/>
  <c r="G34" i="1"/>
  <c r="K34" i="1" s="1"/>
  <c r="Q34" i="1" s="1"/>
  <c r="J34" i="1"/>
  <c r="N34" i="1"/>
  <c r="P34" i="1"/>
  <c r="D35" i="1"/>
  <c r="F35" i="1"/>
  <c r="G35" i="1"/>
  <c r="J35" i="1"/>
  <c r="N35" i="1"/>
  <c r="P35" i="1"/>
  <c r="D36" i="1"/>
  <c r="F36" i="1"/>
  <c r="G36" i="1"/>
  <c r="H36" i="1" s="1"/>
  <c r="J36" i="1"/>
  <c r="N36" i="1"/>
  <c r="P36" i="1"/>
  <c r="D37" i="1"/>
  <c r="F37" i="1"/>
  <c r="G37" i="1"/>
  <c r="J37" i="1"/>
  <c r="N37" i="1"/>
  <c r="P37" i="1"/>
  <c r="D38" i="1"/>
  <c r="F38" i="1"/>
  <c r="G38" i="1"/>
  <c r="J38" i="1"/>
  <c r="N38" i="1"/>
  <c r="P38" i="1"/>
  <c r="D39" i="1"/>
  <c r="F39" i="1"/>
  <c r="G39" i="1"/>
  <c r="J39" i="1"/>
  <c r="N39" i="1"/>
  <c r="P39" i="1"/>
  <c r="D40" i="1"/>
  <c r="F40" i="1"/>
  <c r="G40" i="1"/>
  <c r="K40" i="1" s="1"/>
  <c r="L41" i="1" s="1"/>
  <c r="Q40" i="1"/>
  <c r="R41" i="1" s="1"/>
  <c r="J40" i="1"/>
  <c r="N40" i="1"/>
  <c r="P40" i="1"/>
  <c r="D41" i="1"/>
  <c r="F41" i="1"/>
  <c r="G41" i="1"/>
  <c r="H41" i="1" s="1"/>
  <c r="J41" i="1"/>
  <c r="N41" i="1"/>
  <c r="P41" i="1"/>
  <c r="D42" i="1"/>
  <c r="F42" i="1"/>
  <c r="G42" i="1"/>
  <c r="H42" i="1"/>
  <c r="J42" i="1"/>
  <c r="K42" i="1"/>
  <c r="Q42" i="1" s="1"/>
  <c r="R42" i="1" s="1"/>
  <c r="N42" i="1"/>
  <c r="P42" i="1"/>
  <c r="D43" i="1"/>
  <c r="F43" i="1"/>
  <c r="G43" i="1"/>
  <c r="K43" i="1" s="1"/>
  <c r="J43" i="1"/>
  <c r="N43" i="1"/>
  <c r="P43" i="1"/>
  <c r="D44" i="1"/>
  <c r="F44" i="1"/>
  <c r="G44" i="1"/>
  <c r="J44" i="1"/>
  <c r="N44" i="1"/>
  <c r="P44" i="1"/>
  <c r="D45" i="1"/>
  <c r="F45" i="1"/>
  <c r="G45" i="1"/>
  <c r="K45" i="1" s="1"/>
  <c r="Q45" i="1" s="1"/>
  <c r="H45" i="1"/>
  <c r="L21" i="2"/>
  <c r="M16" i="2"/>
  <c r="N21" i="2"/>
  <c r="O14" i="2" s="1"/>
  <c r="O19" i="2"/>
  <c r="R21" i="2"/>
  <c r="S13" i="2" s="1"/>
  <c r="T21" i="2"/>
  <c r="U20" i="2" s="1"/>
  <c r="U19" i="2"/>
  <c r="V21" i="2"/>
  <c r="W19" i="2"/>
  <c r="X21" i="2"/>
  <c r="Y19" i="2" s="1"/>
  <c r="Y12" i="2"/>
  <c r="Z21" i="2"/>
  <c r="AB21" i="2"/>
  <c r="AC14" i="2" s="1"/>
  <c r="AC16" i="2"/>
  <c r="AD21" i="2"/>
  <c r="AE19" i="2"/>
  <c r="J37" i="2"/>
  <c r="K35" i="2" s="1"/>
  <c r="K34" i="2"/>
  <c r="L37" i="2"/>
  <c r="M36" i="2" s="1"/>
  <c r="M35" i="2"/>
  <c r="N37" i="2"/>
  <c r="O34" i="2" s="1"/>
  <c r="R37" i="2"/>
  <c r="S36" i="2" s="1"/>
  <c r="K39" i="1"/>
  <c r="Q23" i="1"/>
  <c r="H24" i="1"/>
  <c r="K35" i="1"/>
  <c r="Q35" i="1"/>
  <c r="R35" i="1" s="1"/>
  <c r="K19" i="1"/>
  <c r="Q19" i="1" s="1"/>
  <c r="K41" i="1"/>
  <c r="K37" i="1"/>
  <c r="Q37" i="1" s="1"/>
  <c r="H29" i="1"/>
  <c r="K29" i="1"/>
  <c r="K25" i="1"/>
  <c r="Q25" i="1" s="1"/>
  <c r="H17" i="1"/>
  <c r="K17" i="1"/>
  <c r="AA24" i="2"/>
  <c r="Q41" i="1"/>
  <c r="K30" i="1"/>
  <c r="Q30" i="1" s="1"/>
  <c r="L30" i="1"/>
  <c r="K46" i="1"/>
  <c r="H46" i="1"/>
  <c r="H30" i="1"/>
  <c r="Y24" i="2"/>
  <c r="Q25" i="2"/>
  <c r="M25" i="2"/>
  <c r="AC26" i="2"/>
  <c r="AG25" i="2"/>
  <c r="AG26" i="2"/>
  <c r="O26" i="2"/>
  <c r="AE27" i="2"/>
  <c r="W27" i="2"/>
  <c r="AE26" i="2"/>
  <c r="Q29" i="2"/>
  <c r="Q27" i="2"/>
  <c r="Q24" i="2"/>
  <c r="AE24" i="2"/>
  <c r="AA26" i="2"/>
  <c r="AC24" i="2"/>
  <c r="U25" i="2"/>
  <c r="M24" i="2"/>
  <c r="M27" i="2"/>
  <c r="K25" i="2"/>
  <c r="O24" i="2"/>
  <c r="O27" i="2"/>
  <c r="O25" i="2"/>
  <c r="O29" i="2"/>
  <c r="M29" i="2"/>
  <c r="M26" i="2"/>
  <c r="AC29" i="2"/>
  <c r="AC27" i="2"/>
  <c r="AC25" i="2"/>
  <c r="U26" i="2"/>
  <c r="U27" i="2"/>
  <c r="S26" i="2"/>
  <c r="W25" i="2"/>
  <c r="W26" i="2"/>
  <c r="S27" i="2"/>
  <c r="AE25" i="2"/>
  <c r="AE29" i="2"/>
  <c r="W29" i="2"/>
  <c r="W24" i="2"/>
  <c r="Y29" i="2"/>
  <c r="Y26" i="2"/>
  <c r="Y27" i="2"/>
  <c r="Y25" i="2"/>
  <c r="U13" i="2"/>
  <c r="M13" i="2"/>
  <c r="O13" i="2"/>
  <c r="W13" i="2"/>
  <c r="Q13" i="2"/>
  <c r="M14" i="2"/>
  <c r="U14" i="2"/>
  <c r="W14" i="2"/>
  <c r="M17" i="2"/>
  <c r="Q20" i="2"/>
  <c r="O12" i="2"/>
  <c r="M20" i="2"/>
  <c r="O20" i="2"/>
  <c r="W20" i="2"/>
  <c r="M19" i="2"/>
  <c r="M15" i="2"/>
  <c r="Y15" i="2"/>
  <c r="Y11" i="2"/>
  <c r="Y17" i="2"/>
  <c r="O18" i="2"/>
  <c r="O16" i="2"/>
  <c r="M12" i="2"/>
  <c r="M18" i="2"/>
  <c r="AC11" i="2"/>
  <c r="Y13" i="2"/>
  <c r="Y18" i="2"/>
  <c r="Y16" i="2"/>
  <c r="Y20" i="2"/>
  <c r="S19" i="2"/>
  <c r="Q19" i="2"/>
  <c r="W11" i="2"/>
  <c r="W16" i="2"/>
  <c r="W18" i="2"/>
  <c r="M11" i="2"/>
  <c r="U16" i="2"/>
  <c r="U18" i="2"/>
  <c r="AG11" i="2"/>
  <c r="AE11" i="2"/>
  <c r="AE17" i="2"/>
  <c r="AE15" i="2"/>
  <c r="AE16" i="2"/>
  <c r="AE14" i="2"/>
  <c r="AE20" i="2"/>
  <c r="AE12" i="2"/>
  <c r="AE18" i="2"/>
  <c r="AE13" i="2"/>
  <c r="AC17" i="2"/>
  <c r="AC20" i="2"/>
  <c r="AC12" i="2"/>
  <c r="AC19" i="2"/>
  <c r="AC15" i="2"/>
  <c r="AC18" i="2"/>
  <c r="AA14" i="2"/>
  <c r="AA17" i="2"/>
  <c r="W17" i="2"/>
  <c r="W15" i="2"/>
  <c r="W12" i="2"/>
  <c r="U17" i="2"/>
  <c r="U12" i="2"/>
  <c r="K36" i="1"/>
  <c r="H26" i="1"/>
  <c r="L37" i="1"/>
  <c r="AI35" i="2"/>
  <c r="AI34" i="2"/>
  <c r="G15" i="2"/>
  <c r="AI28" i="2"/>
  <c r="AG19" i="2"/>
  <c r="Q17" i="2"/>
  <c r="Q14" i="2"/>
  <c r="S34" i="2"/>
  <c r="M34" i="2"/>
  <c r="I14" i="2"/>
  <c r="I18" i="2"/>
  <c r="E14" i="2"/>
  <c r="E18" i="2"/>
  <c r="G12" i="2"/>
  <c r="G16" i="2"/>
  <c r="G20" i="2"/>
  <c r="G26" i="2"/>
  <c r="I24" i="2"/>
  <c r="I28" i="2"/>
  <c r="E34" i="2"/>
  <c r="W34" i="2"/>
  <c r="AA36" i="2"/>
  <c r="AE34" i="2"/>
  <c r="S35" i="2"/>
  <c r="G35" i="2"/>
  <c r="G19" i="2"/>
  <c r="I27" i="2"/>
  <c r="AA35" i="2"/>
  <c r="Q11" i="2"/>
  <c r="Q16" i="2"/>
  <c r="G13" i="2"/>
  <c r="G17" i="2"/>
  <c r="E25" i="2"/>
  <c r="I25" i="2"/>
  <c r="I29" i="2"/>
  <c r="W35" i="2"/>
  <c r="AE35" i="2"/>
  <c r="K36" i="2"/>
  <c r="G11" i="2"/>
  <c r="AI27" i="2"/>
  <c r="AG20" i="2"/>
  <c r="Q12" i="2"/>
  <c r="Q18" i="2"/>
  <c r="I12" i="2"/>
  <c r="I16" i="2"/>
  <c r="E12" i="2"/>
  <c r="E16" i="2"/>
  <c r="E20" i="2"/>
  <c r="G14" i="2"/>
  <c r="G24" i="2"/>
  <c r="AI12" i="2"/>
  <c r="AI25" i="2"/>
  <c r="AI26" i="2"/>
  <c r="AI24" i="2"/>
  <c r="AI15" i="2"/>
  <c r="AH52" i="2"/>
  <c r="AI43" i="2" s="1"/>
  <c r="AI18" i="2"/>
  <c r="AI11" i="2"/>
  <c r="AI13" i="2"/>
  <c r="AI19" i="2"/>
  <c r="AI14" i="2"/>
  <c r="AI16" i="2"/>
  <c r="AI17" i="2"/>
  <c r="Y48" i="2" l="1"/>
  <c r="Y49" i="2"/>
  <c r="Y47" i="2"/>
  <c r="M41" i="2"/>
  <c r="AA51" i="2"/>
  <c r="AA49" i="2"/>
  <c r="M45" i="2"/>
  <c r="AI41" i="2"/>
  <c r="Y43" i="2"/>
  <c r="AA43" i="2"/>
  <c r="O50" i="2"/>
  <c r="Q50" i="2"/>
  <c r="L43" i="1"/>
  <c r="Q43" i="1"/>
  <c r="R43" i="1" s="1"/>
  <c r="E46" i="2"/>
  <c r="Q39" i="1"/>
  <c r="L39" i="1"/>
  <c r="H38" i="1"/>
  <c r="K38" i="1"/>
  <c r="H15" i="1"/>
  <c r="K15" i="1"/>
  <c r="H16" i="1"/>
  <c r="J49" i="2"/>
  <c r="AM17" i="2"/>
  <c r="H52" i="2"/>
  <c r="I45" i="2" s="1"/>
  <c r="N52" i="2"/>
  <c r="O42" i="2" s="1"/>
  <c r="T52" i="2"/>
  <c r="U44" i="2" s="1"/>
  <c r="Y51" i="2"/>
  <c r="AA48" i="2"/>
  <c r="AD52" i="2"/>
  <c r="AE42" i="2" s="1"/>
  <c r="AI51" i="2"/>
  <c r="AI44" i="2"/>
  <c r="D52" i="2"/>
  <c r="E43" i="2" s="1"/>
  <c r="S15" i="2"/>
  <c r="L46" i="1"/>
  <c r="Q46" i="1"/>
  <c r="R46" i="1" s="1"/>
  <c r="L32" i="1"/>
  <c r="H39" i="1"/>
  <c r="AG24" i="2"/>
  <c r="AG27" i="2"/>
  <c r="AM41" i="2"/>
  <c r="E50" i="2"/>
  <c r="AI45" i="2"/>
  <c r="AA44" i="2"/>
  <c r="S16" i="2"/>
  <c r="AG29" i="2"/>
  <c r="H34" i="1"/>
  <c r="L34" i="1"/>
  <c r="L40" i="1"/>
  <c r="H43" i="1"/>
  <c r="L42" i="1"/>
  <c r="R40" i="1"/>
  <c r="H35" i="1"/>
  <c r="Q31" i="1"/>
  <c r="R31" i="1" s="1"/>
  <c r="L31" i="1"/>
  <c r="L26" i="1"/>
  <c r="Q26" i="1"/>
  <c r="R26" i="1" s="1"/>
  <c r="I35" i="2"/>
  <c r="I36" i="2"/>
  <c r="AG36" i="2"/>
  <c r="AG35" i="2"/>
  <c r="AM43" i="2"/>
  <c r="AI49" i="2"/>
  <c r="H23" i="1"/>
  <c r="K22" i="1"/>
  <c r="Y35" i="2"/>
  <c r="Y36" i="2"/>
  <c r="M44" i="2"/>
  <c r="M42" i="2"/>
  <c r="P52" i="2"/>
  <c r="V52" i="2"/>
  <c r="W41" i="2"/>
  <c r="AI47" i="2"/>
  <c r="AA50" i="2"/>
  <c r="O35" i="2"/>
  <c r="M46" i="2"/>
  <c r="AA41" i="2"/>
  <c r="L36" i="1"/>
  <c r="Q36" i="1"/>
  <c r="K20" i="1"/>
  <c r="L35" i="1"/>
  <c r="Q17" i="1"/>
  <c r="R17" i="1" s="1"/>
  <c r="L17" i="1"/>
  <c r="AA16" i="2"/>
  <c r="AA15" i="2"/>
  <c r="AA20" i="2"/>
  <c r="AA12" i="2"/>
  <c r="AA19" i="2"/>
  <c r="H27" i="1"/>
  <c r="K27" i="1"/>
  <c r="AG12" i="2"/>
  <c r="AG14" i="2"/>
  <c r="AG13" i="2"/>
  <c r="AG15" i="2"/>
  <c r="AG17" i="2"/>
  <c r="G34" i="2"/>
  <c r="AM45" i="2"/>
  <c r="F52" i="2"/>
  <c r="AM49" i="2"/>
  <c r="AB52" i="2"/>
  <c r="AC43" i="2" s="1"/>
  <c r="AI48" i="2"/>
  <c r="H21" i="1"/>
  <c r="S18" i="2"/>
  <c r="S12" i="2"/>
  <c r="S11" i="2"/>
  <c r="S17" i="2"/>
  <c r="S14" i="2"/>
  <c r="AI46" i="2"/>
  <c r="E42" i="2"/>
  <c r="M49" i="2"/>
  <c r="K47" i="1"/>
  <c r="H48" i="1"/>
  <c r="H47" i="1"/>
  <c r="K27" i="2"/>
  <c r="K28" i="2"/>
  <c r="K26" i="2"/>
  <c r="K24" i="2"/>
  <c r="AI42" i="2"/>
  <c r="AA47" i="2"/>
  <c r="O36" i="2"/>
  <c r="H22" i="1"/>
  <c r="H32" i="1"/>
  <c r="H19" i="1"/>
  <c r="Y34" i="2"/>
  <c r="I48" i="2"/>
  <c r="M43" i="2"/>
  <c r="R52" i="2"/>
  <c r="S44" i="2" s="1"/>
  <c r="Y41" i="2"/>
  <c r="AA46" i="2"/>
  <c r="AE48" i="2"/>
  <c r="AI50" i="2"/>
  <c r="E27" i="2"/>
  <c r="AM30" i="2"/>
  <c r="E29" i="2"/>
  <c r="E26" i="2"/>
  <c r="Y50" i="2"/>
  <c r="Y45" i="2"/>
  <c r="Y42" i="2"/>
  <c r="Y46" i="2"/>
  <c r="AM46" i="2"/>
  <c r="J52" i="2"/>
  <c r="AA18" i="2"/>
  <c r="H37" i="1"/>
  <c r="H33" i="1"/>
  <c r="K33" i="1"/>
  <c r="K24" i="1"/>
  <c r="H25" i="1"/>
  <c r="S25" i="2"/>
  <c r="S28" i="2"/>
  <c r="S24" i="2"/>
  <c r="AM47" i="2"/>
  <c r="AM51" i="2"/>
  <c r="M51" i="2"/>
  <c r="AA45" i="2"/>
  <c r="AG18" i="2"/>
  <c r="E24" i="2"/>
  <c r="J21" i="2"/>
  <c r="K17" i="2" s="1"/>
  <c r="M47" i="2"/>
  <c r="Y44" i="2"/>
  <c r="K18" i="1"/>
  <c r="AA13" i="2"/>
  <c r="AA11" i="2"/>
  <c r="S20" i="2"/>
  <c r="L29" i="1"/>
  <c r="Q29" i="1"/>
  <c r="R29" i="1" s="1"/>
  <c r="H28" i="1"/>
  <c r="H40" i="1"/>
  <c r="H44" i="1"/>
  <c r="K44" i="1"/>
  <c r="AA28" i="2"/>
  <c r="AA25" i="2"/>
  <c r="AA27" i="2"/>
  <c r="AM37" i="2"/>
  <c r="AF52" i="2"/>
  <c r="AG43" i="2" s="1"/>
  <c r="AM48" i="2"/>
  <c r="L48" i="1"/>
  <c r="Q48" i="1"/>
  <c r="U15" i="2"/>
  <c r="AC13" i="2"/>
  <c r="O11" i="2"/>
  <c r="Y14" i="2"/>
  <c r="O15" i="2"/>
  <c r="O17" i="2"/>
  <c r="H31" i="1"/>
  <c r="L21" i="1"/>
  <c r="U29" i="2"/>
  <c r="U11" i="2"/>
  <c r="AC48" i="2" l="1"/>
  <c r="O48" i="2"/>
  <c r="AC45" i="2"/>
  <c r="L22" i="1"/>
  <c r="Q22" i="1"/>
  <c r="AN36" i="2"/>
  <c r="AN35" i="2"/>
  <c r="AN34" i="2"/>
  <c r="K46" i="2"/>
  <c r="K41" i="2"/>
  <c r="K43" i="2"/>
  <c r="K44" i="2"/>
  <c r="K51" i="2"/>
  <c r="K48" i="2"/>
  <c r="K50" i="2"/>
  <c r="G50" i="2"/>
  <c r="G46" i="2"/>
  <c r="G42" i="2"/>
  <c r="G47" i="2"/>
  <c r="G49" i="2"/>
  <c r="G45" i="2"/>
  <c r="G44" i="2"/>
  <c r="W48" i="2"/>
  <c r="W43" i="2"/>
  <c r="W45" i="2"/>
  <c r="W44" i="2"/>
  <c r="W51" i="2"/>
  <c r="W47" i="2"/>
  <c r="AE43" i="2"/>
  <c r="AE47" i="2"/>
  <c r="AE49" i="2"/>
  <c r="AE44" i="2"/>
  <c r="AE46" i="2"/>
  <c r="AE41" i="2"/>
  <c r="AE51" i="2"/>
  <c r="W49" i="2"/>
  <c r="G41" i="2"/>
  <c r="L23" i="1"/>
  <c r="Q48" i="2"/>
  <c r="Q44" i="2"/>
  <c r="Q49" i="2"/>
  <c r="Q41" i="2"/>
  <c r="Q51" i="2"/>
  <c r="Q46" i="2"/>
  <c r="Q43" i="2"/>
  <c r="O45" i="2"/>
  <c r="Q27" i="1"/>
  <c r="L27" i="1"/>
  <c r="E45" i="2"/>
  <c r="E51" i="2"/>
  <c r="E49" i="2"/>
  <c r="AM52" i="2"/>
  <c r="AN46" i="2" s="1"/>
  <c r="E47" i="2"/>
  <c r="E48" i="2"/>
  <c r="E44" i="2"/>
  <c r="E41" i="2"/>
  <c r="L24" i="1"/>
  <c r="Q24" i="1"/>
  <c r="L25" i="1"/>
  <c r="AN29" i="2"/>
  <c r="AN25" i="2"/>
  <c r="AN24" i="2"/>
  <c r="AN28" i="2"/>
  <c r="AN27" i="2"/>
  <c r="S43" i="2"/>
  <c r="S45" i="2"/>
  <c r="S48" i="2"/>
  <c r="S46" i="2"/>
  <c r="S49" i="2"/>
  <c r="S51" i="2"/>
  <c r="S41" i="2"/>
  <c r="S50" i="2"/>
  <c r="S42" i="2"/>
  <c r="S47" i="2"/>
  <c r="U46" i="2"/>
  <c r="U42" i="2"/>
  <c r="U48" i="2"/>
  <c r="U43" i="2"/>
  <c r="U51" i="2"/>
  <c r="U47" i="2"/>
  <c r="U50" i="2"/>
  <c r="U49" i="2"/>
  <c r="U45" i="2"/>
  <c r="Q15" i="1"/>
  <c r="L16" i="1"/>
  <c r="L15" i="1"/>
  <c r="K45" i="2"/>
  <c r="R32" i="1"/>
  <c r="AG46" i="2"/>
  <c r="AG48" i="2"/>
  <c r="AG49" i="2"/>
  <c r="AG41" i="2"/>
  <c r="AG44" i="2"/>
  <c r="I49" i="2"/>
  <c r="I43" i="2"/>
  <c r="I44" i="2"/>
  <c r="I47" i="2"/>
  <c r="I41" i="2"/>
  <c r="I42" i="2"/>
  <c r="I51" i="2"/>
  <c r="K49" i="2"/>
  <c r="R39" i="1"/>
  <c r="W50" i="2"/>
  <c r="K42" i="2"/>
  <c r="AG51" i="2"/>
  <c r="Q42" i="2"/>
  <c r="G48" i="2"/>
  <c r="Q44" i="1"/>
  <c r="L44" i="1"/>
  <c r="L45" i="1"/>
  <c r="Q33" i="1"/>
  <c r="L33" i="1"/>
  <c r="Q45" i="2"/>
  <c r="AC47" i="2"/>
  <c r="AC44" i="2"/>
  <c r="AC41" i="2"/>
  <c r="AC50" i="2"/>
  <c r="AC49" i="2"/>
  <c r="AC42" i="2"/>
  <c r="AC46" i="2"/>
  <c r="AC51" i="2"/>
  <c r="L20" i="1"/>
  <c r="Q20" i="1"/>
  <c r="AN26" i="2"/>
  <c r="L28" i="1"/>
  <c r="U41" i="2"/>
  <c r="G51" i="2"/>
  <c r="AG50" i="2"/>
  <c r="W46" i="2"/>
  <c r="Q18" i="1"/>
  <c r="L19" i="1"/>
  <c r="L18" i="1"/>
  <c r="AN51" i="2"/>
  <c r="Q47" i="1"/>
  <c r="R47" i="1" s="1"/>
  <c r="L47" i="1"/>
  <c r="W42" i="2"/>
  <c r="R36" i="1"/>
  <c r="R37" i="1"/>
  <c r="R30" i="1"/>
  <c r="AG47" i="2"/>
  <c r="O43" i="2"/>
  <c r="O41" i="2"/>
  <c r="O49" i="2"/>
  <c r="O47" i="2"/>
  <c r="O51" i="2"/>
  <c r="O44" i="2"/>
  <c r="O46" i="2"/>
  <c r="G43" i="2"/>
  <c r="AE45" i="2"/>
  <c r="Q47" i="2"/>
  <c r="AN49" i="2"/>
  <c r="K11" i="2"/>
  <c r="K13" i="2"/>
  <c r="K18" i="2"/>
  <c r="K12" i="2"/>
  <c r="K16" i="2"/>
  <c r="AM21" i="2"/>
  <c r="AN17" i="2" s="1"/>
  <c r="K20" i="2"/>
  <c r="K19" i="2"/>
  <c r="K15" i="2"/>
  <c r="K14" i="2"/>
  <c r="AN47" i="2"/>
  <c r="AG45" i="2"/>
  <c r="I46" i="2"/>
  <c r="AG42" i="2"/>
  <c r="AE50" i="2"/>
  <c r="I50" i="2"/>
  <c r="Q38" i="1"/>
  <c r="R38" i="1" s="1"/>
  <c r="L38" i="1"/>
  <c r="K47" i="2"/>
  <c r="R44" i="1" l="1"/>
  <c r="R45" i="1"/>
  <c r="R27" i="1"/>
  <c r="R28" i="1"/>
  <c r="AN48" i="2"/>
  <c r="R20" i="1"/>
  <c r="R21" i="1"/>
  <c r="R48" i="1"/>
  <c r="AN45" i="2"/>
  <c r="AN11" i="2"/>
  <c r="AN13" i="2"/>
  <c r="AN12" i="2"/>
  <c r="AN16" i="2"/>
  <c r="AN19" i="2"/>
  <c r="AN14" i="2"/>
  <c r="AN15" i="2"/>
  <c r="AN18" i="2"/>
  <c r="AN20" i="2"/>
  <c r="AN41" i="2"/>
  <c r="R18" i="1"/>
  <c r="R19" i="1"/>
  <c r="R15" i="1"/>
  <c r="R16" i="1"/>
  <c r="AN44" i="2"/>
  <c r="AN42" i="2"/>
  <c r="AN50" i="2"/>
  <c r="AN43" i="2"/>
  <c r="R22" i="1"/>
  <c r="R23" i="1"/>
  <c r="R33" i="1"/>
  <c r="R34" i="1"/>
  <c r="R24" i="1"/>
  <c r="R25" i="1"/>
</calcChain>
</file>

<file path=xl/sharedStrings.xml><?xml version="1.0" encoding="utf-8"?>
<sst xmlns="http://schemas.openxmlformats.org/spreadsheetml/2006/main" count="133" uniqueCount="55">
  <si>
    <t>(*) Inclui veículos Todo-o-Terreno.</t>
  </si>
  <si>
    <t>Quadro nº 24</t>
  </si>
  <si>
    <t>Vendas de Veículos Automóveis em Portugal</t>
  </si>
  <si>
    <t>(Por tipo de veículos)</t>
  </si>
  <si>
    <t>Ligeiros de</t>
  </si>
  <si>
    <t>Lig. de Passageiros</t>
  </si>
  <si>
    <t>Comerciais</t>
  </si>
  <si>
    <t>Total Mercado</t>
  </si>
  <si>
    <t>Pesados de</t>
  </si>
  <si>
    <t>Anos</t>
  </si>
  <si>
    <t>Passageiros *</t>
  </si>
  <si>
    <t>Todo-o-Terreno</t>
  </si>
  <si>
    <t>e Todo-o-Terreno</t>
  </si>
  <si>
    <t>Ligeiros **</t>
  </si>
  <si>
    <t>Ligeiros</t>
  </si>
  <si>
    <t>Mercadorias</t>
  </si>
  <si>
    <t>Autocarros</t>
  </si>
  <si>
    <t>Veículos Automóveis</t>
  </si>
  <si>
    <t>Unidades</t>
  </si>
  <si>
    <t>% Var.</t>
  </si>
  <si>
    <t xml:space="preserve">___        </t>
  </si>
  <si>
    <t>* Inclui desde 2000 Monovolumes com mais de 2300Kg.</t>
  </si>
  <si>
    <t>** Foram retirados desde 2000 os Monovolumes com mais de 2300Kg.</t>
  </si>
  <si>
    <t>Fonte: ACAP.</t>
  </si>
  <si>
    <t xml:space="preserve">Vendas de Veículos Automóveis em Portugal </t>
  </si>
  <si>
    <t>(Por tipo de combustível)</t>
  </si>
  <si>
    <t>%</t>
  </si>
  <si>
    <t>Gasolina</t>
  </si>
  <si>
    <t xml:space="preserve">  Ligeiros Passageiros (*)</t>
  </si>
  <si>
    <t>Diesel</t>
  </si>
  <si>
    <t>Eléctrico</t>
  </si>
  <si>
    <t>GPL</t>
  </si>
  <si>
    <t xml:space="preserve">  Comerciais Ligeiros</t>
  </si>
  <si>
    <t xml:space="preserve">  Comerciais Pesados +</t>
  </si>
  <si>
    <t xml:space="preserve">  Autocarros</t>
  </si>
  <si>
    <t>TOTAL</t>
  </si>
  <si>
    <t>POR</t>
  </si>
  <si>
    <t>COMBUSTÌVEL</t>
  </si>
  <si>
    <t>GNC</t>
  </si>
  <si>
    <r>
      <t>(</t>
    </r>
    <r>
      <rPr>
        <b/>
        <sz val="8"/>
        <rFont val="Arial"/>
        <family val="2"/>
      </rPr>
      <t>Hibrido</t>
    </r>
    <r>
      <rPr>
        <sz val="8"/>
        <rFont val="Arial"/>
        <family val="2"/>
      </rPr>
      <t>) Gasolina/Eléctrico</t>
    </r>
  </si>
  <si>
    <r>
      <t>(</t>
    </r>
    <r>
      <rPr>
        <b/>
        <sz val="8"/>
        <rFont val="Arial"/>
        <family val="2"/>
      </rPr>
      <t>Hibrido</t>
    </r>
    <r>
      <rPr>
        <sz val="8"/>
        <rFont val="Arial"/>
        <family val="2"/>
      </rPr>
      <t>) Diesel/Electrico</t>
    </r>
  </si>
  <si>
    <t>Plug-In (PHEV)</t>
  </si>
  <si>
    <t>Plug-In (EREV)</t>
  </si>
  <si>
    <t>Gasolina/GPL</t>
  </si>
  <si>
    <t>Gasolina/Gás Natural</t>
  </si>
  <si>
    <t>?</t>
  </si>
  <si>
    <t>2000 A 2015</t>
  </si>
  <si>
    <t xml:space="preserve">Nota: de 2014 para 2015 existi-o um crescimento cerca 330% foram vendidos mais 3.3 vezes mais carros elétricos </t>
  </si>
  <si>
    <t xml:space="preserve">Nota: de 2014 para 2015 existi-o um crescimento cerca 235% foram vendidos mais 2,3 vezes mais Plug-In (EREV) </t>
  </si>
  <si>
    <t xml:space="preserve">Nota: de 2014 para 2015 existi-o um crescimento cerca 471% foram vendidos mais 4,7 vezes mais Plug-In </t>
  </si>
  <si>
    <t>Coluna1</t>
  </si>
  <si>
    <t>Coluna2</t>
  </si>
  <si>
    <t xml:space="preserve">Total </t>
  </si>
  <si>
    <t>Nota: estes valores apenas têm em consideração veículos novos vendidos em Portugal, não inclui valor de veículos legalizados nem motociclos</t>
  </si>
  <si>
    <t>Fonte: http://www.acap.pt/pt/home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</si>
</sst>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\ \ \ \ \ \ "/>
    <numFmt numFmtId="165" formatCode="0.0\ \ \ \ \ \ \ "/>
    <numFmt numFmtId="166" formatCode="0.0\ \ \ \ \ \ \ \ \ "/>
    <numFmt numFmtId="167" formatCode="0\ \ \ \ \ \ \ \ \ "/>
    <numFmt numFmtId="168" formatCode="0\ \ \ \ "/>
    <numFmt numFmtId="169" formatCode="0.0\ \ \ "/>
    <numFmt numFmtId="170" formatCode="0.0\ \ \ \ \ "/>
    <numFmt numFmtId="171" formatCode="0\ 000\ \ \ \ "/>
    <numFmt numFmtId="172" formatCode="#\ ##0\ \ \ \ "/>
    <numFmt numFmtId="173" formatCode="0.0"/>
    <numFmt numFmtId="174" formatCode="#\ ##0"/>
    <numFmt numFmtId="175" formatCode="#\ ##0__"/>
    <numFmt numFmtId="176" formatCode="#\ ##0\ \ \ \ \ \ \ 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10"/>
      <color theme="10"/>
      <name val="Arial"/>
    </font>
    <font>
      <b/>
      <sz val="10"/>
      <color rgb="FFFF0000"/>
      <name val="Arial"/>
      <family val="2"/>
    </font>
    <font>
      <b/>
      <sz val="11"/>
      <name val="Calibri"/>
      <family val="2"/>
    </font>
    <font>
      <b/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1" fillId="0" borderId="0"/>
  </cellStyleXfs>
  <cellXfs count="2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2" fillId="2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2" xfId="0" applyFont="1" applyFill="1" applyBorder="1"/>
    <xf numFmtId="0" fontId="2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Continuous"/>
    </xf>
    <xf numFmtId="0" fontId="2" fillId="3" borderId="4" xfId="0" applyFont="1" applyFill="1" applyBorder="1" applyAlignment="1">
      <alignment horizontal="centerContinuous"/>
    </xf>
    <xf numFmtId="0" fontId="8" fillId="3" borderId="5" xfId="0" applyFont="1" applyFill="1" applyBorder="1" applyAlignment="1"/>
    <xf numFmtId="0" fontId="2" fillId="3" borderId="4" xfId="0" applyFont="1" applyFill="1" applyBorder="1" applyAlignment="1"/>
    <xf numFmtId="0" fontId="8" fillId="3" borderId="4" xfId="0" applyFont="1" applyFill="1" applyBorder="1" applyAlignment="1">
      <alignment horizontal="centerContinuous"/>
    </xf>
    <xf numFmtId="0" fontId="9" fillId="3" borderId="4" xfId="0" applyFont="1" applyFill="1" applyBorder="1" applyAlignment="1">
      <alignment horizontal="centerContinuous"/>
    </xf>
    <xf numFmtId="0" fontId="8" fillId="3" borderId="4" xfId="0" applyFont="1" applyFill="1" applyBorder="1" applyAlignment="1"/>
    <xf numFmtId="0" fontId="7" fillId="3" borderId="0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/>
    </xf>
    <xf numFmtId="0" fontId="8" fillId="3" borderId="6" xfId="0" applyFont="1" applyFill="1" applyBorder="1" applyAlignment="1">
      <alignment horizontal="centerContinuous"/>
    </xf>
    <xf numFmtId="0" fontId="2" fillId="3" borderId="7" xfId="0" applyFont="1" applyFill="1" applyBorder="1" applyAlignment="1">
      <alignment horizontal="centerContinuous"/>
    </xf>
    <xf numFmtId="0" fontId="8" fillId="3" borderId="7" xfId="0" applyFont="1" applyFill="1" applyBorder="1" applyAlignment="1">
      <alignment horizontal="centerContinuous"/>
    </xf>
    <xf numFmtId="0" fontId="2" fillId="3" borderId="6" xfId="0" applyFont="1" applyFill="1" applyBorder="1"/>
    <xf numFmtId="0" fontId="7" fillId="3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0" fillId="3" borderId="7" xfId="0" applyFont="1" applyFill="1" applyBorder="1"/>
    <xf numFmtId="0" fontId="11" fillId="3" borderId="9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0" borderId="0" xfId="0" applyFont="1" applyBorder="1"/>
    <xf numFmtId="0" fontId="3" fillId="0" borderId="5" xfId="0" applyFont="1" applyBorder="1"/>
    <xf numFmtId="0" fontId="13" fillId="0" borderId="0" xfId="0" applyFont="1" applyBorder="1" applyAlignment="1">
      <alignment horizontal="center"/>
    </xf>
    <xf numFmtId="171" fontId="13" fillId="0" borderId="0" xfId="0" applyNumberFormat="1" applyFont="1" applyBorder="1"/>
    <xf numFmtId="169" fontId="14" fillId="0" borderId="0" xfId="0" applyNumberFormat="1" applyFont="1" applyBorder="1" applyAlignment="1">
      <alignment horizontal="right"/>
    </xf>
    <xf numFmtId="168" fontId="13" fillId="0" borderId="0" xfId="0" applyNumberFormat="1" applyFont="1" applyBorder="1"/>
    <xf numFmtId="0" fontId="3" fillId="0" borderId="4" xfId="0" applyFont="1" applyBorder="1"/>
    <xf numFmtId="0" fontId="3" fillId="0" borderId="0" xfId="0" applyFont="1" applyBorder="1"/>
    <xf numFmtId="170" fontId="13" fillId="0" borderId="0" xfId="0" applyNumberFormat="1" applyFont="1" applyBorder="1"/>
    <xf numFmtId="0" fontId="13" fillId="0" borderId="4" xfId="0" applyFont="1" applyBorder="1"/>
    <xf numFmtId="0" fontId="13" fillId="0" borderId="10" xfId="0" applyFont="1" applyBorder="1" applyAlignment="1">
      <alignment horizontal="left"/>
    </xf>
    <xf numFmtId="164" fontId="13" fillId="0" borderId="10" xfId="0" applyNumberFormat="1" applyFont="1" applyBorder="1"/>
    <xf numFmtId="165" fontId="13" fillId="0" borderId="10" xfId="0" applyNumberFormat="1" applyFont="1" applyBorder="1"/>
    <xf numFmtId="167" fontId="13" fillId="0" borderId="10" xfId="0" applyNumberFormat="1" applyFont="1" applyBorder="1"/>
    <xf numFmtId="166" fontId="13" fillId="0" borderId="10" xfId="0" applyNumberFormat="1" applyFont="1" applyBorder="1"/>
    <xf numFmtId="0" fontId="13" fillId="0" borderId="10" xfId="0" applyFont="1" applyBorder="1"/>
    <xf numFmtId="0" fontId="15" fillId="0" borderId="0" xfId="0" applyFont="1"/>
    <xf numFmtId="0" fontId="13" fillId="0" borderId="0" xfId="0" applyFont="1"/>
    <xf numFmtId="0" fontId="13" fillId="0" borderId="0" xfId="0" applyFont="1" applyBorder="1"/>
    <xf numFmtId="171" fontId="2" fillId="0" borderId="0" xfId="0" applyNumberFormat="1" applyFont="1" applyBorder="1"/>
    <xf numFmtId="0" fontId="16" fillId="3" borderId="1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165" fontId="13" fillId="0" borderId="0" xfId="0" applyNumberFormat="1" applyFont="1" applyBorder="1"/>
    <xf numFmtId="172" fontId="7" fillId="0" borderId="0" xfId="0" applyNumberFormat="1" applyFont="1" applyBorder="1"/>
    <xf numFmtId="172" fontId="7" fillId="0" borderId="11" xfId="0" applyNumberFormat="1" applyFont="1" applyBorder="1"/>
    <xf numFmtId="165" fontId="7" fillId="0" borderId="0" xfId="0" applyNumberFormat="1" applyFont="1" applyBorder="1"/>
    <xf numFmtId="172" fontId="7" fillId="0" borderId="12" xfId="0" applyNumberFormat="1" applyFont="1" applyBorder="1"/>
    <xf numFmtId="0" fontId="7" fillId="0" borderId="13" xfId="0" applyFont="1" applyBorder="1" applyAlignment="1">
      <alignment horizontal="center"/>
    </xf>
    <xf numFmtId="3" fontId="7" fillId="0" borderId="11" xfId="0" applyNumberFormat="1" applyFont="1" applyBorder="1"/>
    <xf numFmtId="0" fontId="1" fillId="0" borderId="0" xfId="0" applyFont="1" applyAlignment="1">
      <alignment horizontal="centerContinuous"/>
    </xf>
    <xf numFmtId="0" fontId="1" fillId="0" borderId="2" xfId="0" applyFont="1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7" xfId="0" applyFont="1" applyFill="1" applyBorder="1"/>
    <xf numFmtId="0" fontId="1" fillId="3" borderId="6" xfId="0" applyFont="1" applyFill="1" applyBorder="1"/>
    <xf numFmtId="0" fontId="1" fillId="3" borderId="10" xfId="0" applyFont="1" applyFill="1" applyBorder="1"/>
    <xf numFmtId="0" fontId="1" fillId="3" borderId="9" xfId="0" applyFont="1" applyFill="1" applyBorder="1"/>
    <xf numFmtId="0" fontId="1" fillId="0" borderId="0" xfId="0" applyFont="1" applyBorder="1"/>
    <xf numFmtId="0" fontId="2" fillId="0" borderId="12" xfId="0" applyFont="1" applyBorder="1"/>
    <xf numFmtId="0" fontId="1" fillId="0" borderId="6" xfId="0" applyFont="1" applyBorder="1"/>
    <xf numFmtId="0" fontId="1" fillId="0" borderId="7" xfId="0" applyFont="1" applyBorder="1"/>
    <xf numFmtId="0" fontId="15" fillId="0" borderId="0" xfId="0" applyFont="1" applyBorder="1"/>
    <xf numFmtId="0" fontId="13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Border="1" applyAlignment="1">
      <alignment horizontal="centerContinuous"/>
    </xf>
    <xf numFmtId="0" fontId="2" fillId="3" borderId="10" xfId="0" applyFont="1" applyFill="1" applyBorder="1" applyAlignment="1">
      <alignment horizontal="centerContinuous"/>
    </xf>
    <xf numFmtId="0" fontId="8" fillId="3" borderId="0" xfId="0" applyFont="1" applyFill="1" applyBorder="1" applyAlignment="1">
      <alignment horizontal="centerContinuous"/>
    </xf>
    <xf numFmtId="0" fontId="2" fillId="0" borderId="0" xfId="0" applyFont="1" applyFill="1" applyBorder="1"/>
    <xf numFmtId="0" fontId="8" fillId="3" borderId="10" xfId="0" applyFont="1" applyFill="1" applyBorder="1" applyAlignment="1">
      <alignment horizontal="centerContinuous"/>
    </xf>
    <xf numFmtId="0" fontId="2" fillId="0" borderId="0" xfId="0" applyFont="1" applyBorder="1" applyAlignment="1">
      <alignment vertical="center"/>
    </xf>
    <xf numFmtId="164" fontId="13" fillId="0" borderId="0" xfId="0" applyNumberFormat="1" applyFont="1" applyBorder="1"/>
    <xf numFmtId="167" fontId="13" fillId="0" borderId="0" xfId="0" applyNumberFormat="1" applyFont="1" applyBorder="1"/>
    <xf numFmtId="166" fontId="13" fillId="0" borderId="0" xfId="0" applyNumberFormat="1" applyFont="1" applyBorder="1"/>
    <xf numFmtId="172" fontId="17" fillId="0" borderId="0" xfId="0" applyNumberFormat="1" applyFont="1" applyBorder="1"/>
    <xf numFmtId="171" fontId="3" fillId="0" borderId="0" xfId="0" applyNumberFormat="1" applyFont="1" applyBorder="1"/>
    <xf numFmtId="176" fontId="2" fillId="0" borderId="0" xfId="0" applyNumberFormat="1" applyFont="1" applyBorder="1"/>
    <xf numFmtId="0" fontId="7" fillId="3" borderId="7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Continuous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2" fontId="2" fillId="0" borderId="0" xfId="0" applyNumberFormat="1" applyFont="1" applyBorder="1" applyAlignment="1">
      <alignment horizontal="center" vertical="center"/>
    </xf>
    <xf numFmtId="172" fontId="2" fillId="0" borderId="0" xfId="0" applyNumberFormat="1" applyFont="1" applyBorder="1"/>
    <xf numFmtId="165" fontId="2" fillId="0" borderId="0" xfId="0" applyNumberFormat="1" applyFont="1" applyBorder="1"/>
    <xf numFmtId="0" fontId="2" fillId="0" borderId="11" xfId="0" applyFont="1" applyBorder="1"/>
    <xf numFmtId="165" fontId="2" fillId="0" borderId="11" xfId="0" applyNumberFormat="1" applyFont="1" applyBorder="1"/>
    <xf numFmtId="172" fontId="2" fillId="0" borderId="0" xfId="0" applyNumberFormat="1" applyFont="1" applyFill="1" applyBorder="1"/>
    <xf numFmtId="0" fontId="2" fillId="0" borderId="14" xfId="0" applyFont="1" applyBorder="1"/>
    <xf numFmtId="165" fontId="2" fillId="0" borderId="12" xfId="0" applyNumberFormat="1" applyFont="1" applyBorder="1"/>
    <xf numFmtId="165" fontId="2" fillId="0" borderId="15" xfId="0" applyNumberFormat="1" applyFont="1" applyBorder="1"/>
    <xf numFmtId="165" fontId="2" fillId="0" borderId="16" xfId="0" applyNumberFormat="1" applyFont="1" applyBorder="1"/>
    <xf numFmtId="0" fontId="2" fillId="0" borderId="17" xfId="0" applyFont="1" applyBorder="1"/>
    <xf numFmtId="173" fontId="2" fillId="0" borderId="11" xfId="0" applyNumberFormat="1" applyFont="1" applyBorder="1"/>
    <xf numFmtId="173" fontId="2" fillId="0" borderId="18" xfId="0" applyNumberFormat="1" applyFont="1" applyBorder="1"/>
    <xf numFmtId="3" fontId="2" fillId="0" borderId="0" xfId="0" applyNumberFormat="1" applyFont="1" applyBorder="1"/>
    <xf numFmtId="0" fontId="3" fillId="2" borderId="5" xfId="0" applyFont="1" applyFill="1" applyBorder="1"/>
    <xf numFmtId="0" fontId="13" fillId="2" borderId="0" xfId="0" applyFont="1" applyFill="1" applyBorder="1" applyAlignment="1">
      <alignment horizontal="center"/>
    </xf>
    <xf numFmtId="171" fontId="17" fillId="2" borderId="0" xfId="0" applyNumberFormat="1" applyFont="1" applyFill="1" applyBorder="1"/>
    <xf numFmtId="170" fontId="13" fillId="2" borderId="0" xfId="0" applyNumberFormat="1" applyFont="1" applyFill="1" applyBorder="1"/>
    <xf numFmtId="171" fontId="13" fillId="2" borderId="0" xfId="0" applyNumberFormat="1" applyFont="1" applyFill="1" applyBorder="1"/>
    <xf numFmtId="168" fontId="13" fillId="2" borderId="0" xfId="0" applyNumberFormat="1" applyFont="1" applyFill="1" applyBorder="1"/>
    <xf numFmtId="0" fontId="13" fillId="2" borderId="4" xfId="0" applyFont="1" applyFill="1" applyBorder="1"/>
    <xf numFmtId="0" fontId="3" fillId="2" borderId="0" xfId="0" applyFont="1" applyFill="1" applyBorder="1"/>
    <xf numFmtId="171" fontId="3" fillId="2" borderId="0" xfId="0" applyNumberFormat="1" applyFont="1" applyFill="1" applyBorder="1"/>
    <xf numFmtId="0" fontId="3" fillId="2" borderId="0" xfId="0" applyFont="1" applyFill="1"/>
    <xf numFmtId="0" fontId="7" fillId="3" borderId="7" xfId="0" applyFont="1" applyFill="1" applyBorder="1" applyAlignment="1">
      <alignment horizontal="centerContinuous"/>
    </xf>
    <xf numFmtId="0" fontId="7" fillId="3" borderId="10" xfId="0" applyFont="1" applyFill="1" applyBorder="1" applyAlignment="1">
      <alignment horizontal="centerContinuous"/>
    </xf>
    <xf numFmtId="175" fontId="2" fillId="0" borderId="0" xfId="0" applyNumberFormat="1" applyFont="1" applyBorder="1"/>
    <xf numFmtId="175" fontId="7" fillId="0" borderId="0" xfId="0" applyNumberFormat="1" applyFont="1" applyBorder="1" applyAlignment="1">
      <alignment horizontal="right"/>
    </xf>
    <xf numFmtId="0" fontId="3" fillId="0" borderId="19" xfId="0" applyFont="1" applyBorder="1"/>
    <xf numFmtId="0" fontId="16" fillId="0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4" xfId="0" applyFont="1" applyBorder="1"/>
    <xf numFmtId="0" fontId="2" fillId="0" borderId="25" xfId="0" applyFont="1" applyBorder="1"/>
    <xf numFmtId="3" fontId="2" fillId="0" borderId="25" xfId="0" applyNumberFormat="1" applyFont="1" applyBorder="1"/>
    <xf numFmtId="0" fontId="2" fillId="0" borderId="26" xfId="0" applyFont="1" applyBorder="1"/>
    <xf numFmtId="170" fontId="17" fillId="2" borderId="0" xfId="0" applyNumberFormat="1" applyFont="1" applyFill="1" applyBorder="1"/>
    <xf numFmtId="174" fontId="2" fillId="0" borderId="0" xfId="0" applyNumberFormat="1" applyFont="1" applyBorder="1"/>
    <xf numFmtId="174" fontId="2" fillId="0" borderId="0" xfId="0" applyNumberFormat="1" applyFont="1" applyBorder="1" applyAlignment="1"/>
    <xf numFmtId="174" fontId="2" fillId="0" borderId="22" xfId="0" applyNumberFormat="1" applyFont="1" applyBorder="1"/>
    <xf numFmtId="174" fontId="2" fillId="0" borderId="13" xfId="0" applyNumberFormat="1" applyFont="1" applyBorder="1"/>
    <xf numFmtId="174" fontId="7" fillId="0" borderId="0" xfId="0" applyNumberFormat="1" applyFont="1" applyBorder="1"/>
    <xf numFmtId="174" fontId="2" fillId="0" borderId="16" xfId="0" applyNumberFormat="1" applyFont="1" applyBorder="1"/>
    <xf numFmtId="174" fontId="2" fillId="0" borderId="23" xfId="0" applyNumberFormat="1" applyFont="1" applyBorder="1"/>
    <xf numFmtId="174" fontId="2" fillId="0" borderId="0" xfId="0" applyNumberFormat="1" applyFont="1"/>
    <xf numFmtId="0" fontId="7" fillId="3" borderId="23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/>
    <xf numFmtId="0" fontId="3" fillId="0" borderId="20" xfId="0" applyFont="1" applyBorder="1"/>
    <xf numFmtId="0" fontId="7" fillId="3" borderId="26" xfId="0" applyFont="1" applyFill="1" applyBorder="1" applyAlignment="1">
      <alignment horizontal="center" vertical="center"/>
    </xf>
    <xf numFmtId="165" fontId="2" fillId="0" borderId="14" xfId="0" applyNumberFormat="1" applyFont="1" applyBorder="1"/>
    <xf numFmtId="3" fontId="2" fillId="0" borderId="13" xfId="0" applyNumberFormat="1" applyFont="1" applyBorder="1"/>
    <xf numFmtId="3" fontId="7" fillId="0" borderId="13" xfId="0" applyNumberFormat="1" applyFont="1" applyBorder="1"/>
    <xf numFmtId="173" fontId="2" fillId="0" borderId="17" xfId="0" applyNumberFormat="1" applyFont="1" applyBorder="1"/>
    <xf numFmtId="3" fontId="2" fillId="0" borderId="0" xfId="0" applyNumberFormat="1" applyFont="1"/>
    <xf numFmtId="0" fontId="7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 vertical="center"/>
    </xf>
    <xf numFmtId="0" fontId="3" fillId="0" borderId="25" xfId="0" applyFont="1" applyBorder="1"/>
    <xf numFmtId="168" fontId="2" fillId="2" borderId="0" xfId="0" applyNumberFormat="1" applyFont="1" applyFill="1" applyBorder="1" applyAlignment="1">
      <alignment horizontal="center"/>
    </xf>
    <xf numFmtId="0" fontId="2" fillId="4" borderId="0" xfId="0" applyFont="1" applyFill="1" applyBorder="1"/>
    <xf numFmtId="0" fontId="2" fillId="5" borderId="0" xfId="0" applyFont="1" applyFill="1" applyBorder="1"/>
    <xf numFmtId="0" fontId="2" fillId="6" borderId="0" xfId="0" applyFont="1" applyFill="1" applyBorder="1"/>
    <xf numFmtId="165" fontId="2" fillId="5" borderId="0" xfId="0" applyNumberFormat="1" applyFont="1" applyFill="1" applyBorder="1"/>
    <xf numFmtId="165" fontId="2" fillId="5" borderId="16" xfId="0" applyNumberFormat="1" applyFont="1" applyFill="1" applyBorder="1"/>
    <xf numFmtId="165" fontId="2" fillId="4" borderId="0" xfId="0" applyNumberFormat="1" applyFont="1" applyFill="1" applyBorder="1"/>
    <xf numFmtId="165" fontId="2" fillId="4" borderId="16" xfId="0" applyNumberFormat="1" applyFont="1" applyFill="1" applyBorder="1"/>
    <xf numFmtId="165" fontId="2" fillId="7" borderId="0" xfId="0" applyNumberFormat="1" applyFont="1" applyFill="1" applyBorder="1"/>
    <xf numFmtId="165" fontId="2" fillId="6" borderId="0" xfId="0" applyNumberFormat="1" applyFont="1" applyFill="1" applyBorder="1"/>
    <xf numFmtId="165" fontId="2" fillId="6" borderId="16" xfId="0" applyNumberFormat="1" applyFont="1" applyFill="1" applyBorder="1"/>
    <xf numFmtId="174" fontId="7" fillId="6" borderId="0" xfId="0" applyNumberFormat="1" applyFont="1" applyFill="1" applyBorder="1" applyAlignment="1"/>
    <xf numFmtId="174" fontId="7" fillId="4" borderId="0" xfId="0" applyNumberFormat="1" applyFont="1" applyFill="1" applyBorder="1" applyAlignment="1"/>
    <xf numFmtId="174" fontId="7" fillId="5" borderId="0" xfId="0" applyNumberFormat="1" applyFont="1" applyFill="1" applyBorder="1" applyAlignment="1"/>
    <xf numFmtId="3" fontId="7" fillId="4" borderId="13" xfId="0" applyNumberFormat="1" applyFont="1" applyFill="1" applyBorder="1"/>
    <xf numFmtId="3" fontId="7" fillId="7" borderId="13" xfId="0" applyNumberFormat="1" applyFont="1" applyFill="1" applyBorder="1"/>
    <xf numFmtId="174" fontId="7" fillId="7" borderId="0" xfId="0" applyNumberFormat="1" applyFont="1" applyFill="1" applyBorder="1" applyAlignment="1"/>
    <xf numFmtId="3" fontId="7" fillId="6" borderId="13" xfId="0" applyNumberFormat="1" applyFont="1" applyFill="1" applyBorder="1"/>
    <xf numFmtId="0" fontId="3" fillId="8" borderId="0" xfId="0" applyFont="1" applyFill="1"/>
    <xf numFmtId="0" fontId="3" fillId="9" borderId="0" xfId="0" applyFont="1" applyFill="1"/>
    <xf numFmtId="0" fontId="20" fillId="8" borderId="0" xfId="0" applyFont="1" applyFill="1" applyAlignment="1">
      <alignment wrapText="1"/>
    </xf>
    <xf numFmtId="0" fontId="2" fillId="5" borderId="0" xfId="0" applyFont="1" applyFill="1" applyBorder="1" applyAlignment="1">
      <alignment wrapText="1"/>
    </xf>
    <xf numFmtId="0" fontId="21" fillId="8" borderId="0" xfId="0" applyFont="1" applyFill="1" applyAlignment="1">
      <alignment vertical="center"/>
    </xf>
    <xf numFmtId="0" fontId="9" fillId="8" borderId="0" xfId="0" applyFont="1" applyFill="1"/>
    <xf numFmtId="0" fontId="22" fillId="8" borderId="0" xfId="1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7" fillId="7" borderId="30" xfId="0" applyFont="1" applyFill="1" applyBorder="1" applyAlignment="1">
      <alignment horizontal="center"/>
    </xf>
  </cellXfs>
  <cellStyles count="3">
    <cellStyle name="Hiperligação" xfId="1" builtinId="8"/>
    <cellStyle name="Normal" xfId="0" builtinId="0"/>
    <cellStyle name="Normal 2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2" defaultTableStyle="TableStyleMedium9" defaultPivotStyle="PivotStyleLight16">
    <tableStyle name="Estilo de Tabela Dinâmica 1" table="0" count="0"/>
    <tableStyle name="Estilo de Tabela Dinâmica 2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CCCCCC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>
                <a:effectLst/>
              </a:rPr>
              <a:t>Total de veículos elétricos em Portugal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'combustiveis 2000_2015'!$X$7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2000_2015'!$X$47</c:f>
              <c:numCache>
                <c:formatCode>#\ ##0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8-41ED-A6DE-BE5FFD23DA56}"/>
            </c:ext>
          </c:extLst>
        </c:ser>
        <c:ser>
          <c:idx val="1"/>
          <c:order val="1"/>
          <c:tx>
            <c:strRef>
              <c:f>'combustiveis 2000_2015'!$Z$7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2000_2015'!$Z$47</c:f>
              <c:numCache>
                <c:formatCode>#\ ##0</c:formatCode>
                <c:ptCount val="1"/>
                <c:pt idx="0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98-41ED-A6DE-BE5FFD23DA56}"/>
            </c:ext>
          </c:extLst>
        </c:ser>
        <c:ser>
          <c:idx val="2"/>
          <c:order val="2"/>
          <c:tx>
            <c:strRef>
              <c:f>'combustiveis 2000_2015'!$AB$7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2000_2015'!$AB$47</c:f>
              <c:numCache>
                <c:formatCode>#\ ##0</c:formatCode>
                <c:ptCount val="1"/>
                <c:pt idx="0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8-41ED-A6DE-BE5FFD23DA56}"/>
            </c:ext>
          </c:extLst>
        </c:ser>
        <c:ser>
          <c:idx val="3"/>
          <c:order val="3"/>
          <c:tx>
            <c:strRef>
              <c:f>'combustiveis 2000_2015'!$AD$7:$AE$7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2000_2015'!$AD$47</c:f>
              <c:numCache>
                <c:formatCode>#\ ##0</c:formatCode>
                <c:ptCount val="1"/>
                <c:pt idx="0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98-41ED-A6DE-BE5FFD23DA56}"/>
            </c:ext>
          </c:extLst>
        </c:ser>
        <c:ser>
          <c:idx val="4"/>
          <c:order val="4"/>
          <c:tx>
            <c:strRef>
              <c:f>'combustiveis 2000_2015'!$AF$7:$AG$7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2000_2015'!$AF$47</c:f>
              <c:numCache>
                <c:formatCode>#\ ##0</c:formatCode>
                <c:ptCount val="1"/>
                <c:pt idx="0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98-41ED-A6DE-BE5FFD23DA56}"/>
            </c:ext>
          </c:extLst>
        </c:ser>
        <c:ser>
          <c:idx val="5"/>
          <c:order val="5"/>
          <c:tx>
            <c:strRef>
              <c:f>'combustiveis 2000_2015'!$AH$7:$AI$7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2000_2015'!$AH$47</c:f>
              <c:numCache>
                <c:formatCode>#\ ##0</c:formatCode>
                <c:ptCount val="1"/>
                <c:pt idx="0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98-41ED-A6DE-BE5FFD23DA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0166272"/>
        <c:axId val="230167936"/>
      </c:barChart>
      <c:catAx>
        <c:axId val="23016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>
                <a:effectLst/>
              </a:rPr>
              <a:t>Hibrido plug in com extensor de autonomia em Portugal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'combustiveis 2000_2015'!$X$7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2000_2015'!$X$46</c:f>
              <c:numCache>
                <c:formatCode>#\ 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A-47AB-BD59-FD6DB715DA20}"/>
            </c:ext>
          </c:extLst>
        </c:ser>
        <c:ser>
          <c:idx val="1"/>
          <c:order val="1"/>
          <c:tx>
            <c:strRef>
              <c:f>'combustiveis 2000_2015'!$Z$7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2000_2015'!$Z$46</c:f>
              <c:numCache>
                <c:formatCode>#\ ##0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A-47AB-BD59-FD6DB715DA20}"/>
            </c:ext>
          </c:extLst>
        </c:ser>
        <c:ser>
          <c:idx val="2"/>
          <c:order val="2"/>
          <c:tx>
            <c:strRef>
              <c:f>'combustiveis 2000_2015'!$AB$7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2000_2015'!$AB$46</c:f>
              <c:numCache>
                <c:formatCode>#\ ##0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A-47AB-BD59-FD6DB715DA20}"/>
            </c:ext>
          </c:extLst>
        </c:ser>
        <c:ser>
          <c:idx val="3"/>
          <c:order val="3"/>
          <c:tx>
            <c:strRef>
              <c:f>'combustiveis 2000_2015'!$AD$7:$AE$7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2000_2015'!$AD$46</c:f>
              <c:numCache>
                <c:formatCode>#\ ##0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AA-47AB-BD59-FD6DB715DA20}"/>
            </c:ext>
          </c:extLst>
        </c:ser>
        <c:ser>
          <c:idx val="4"/>
          <c:order val="4"/>
          <c:tx>
            <c:strRef>
              <c:f>'combustiveis 2000_2015'!$AF$7:$AG$7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2000_2015'!$AF$46</c:f>
              <c:numCache>
                <c:formatCode>#\ ##0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AA-47AB-BD59-FD6DB715DA20}"/>
            </c:ext>
          </c:extLst>
        </c:ser>
        <c:ser>
          <c:idx val="5"/>
          <c:order val="5"/>
          <c:tx>
            <c:strRef>
              <c:f>'combustiveis 2000_2015'!$AH$7:$AI$7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2000_2015'!$AH$46</c:f>
              <c:numCache>
                <c:formatCode>#\ ##0</c:formatCode>
                <c:ptCount val="1"/>
                <c:pt idx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A-47AB-BD59-FD6DB715DA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0166272"/>
        <c:axId val="230167936"/>
      </c:barChart>
      <c:catAx>
        <c:axId val="23016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>
                <a:effectLst/>
              </a:rPr>
              <a:t>Hibrido plug in em Portugal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'combustiveis 2000_2015'!$X$7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2000_2015'!$X$45</c:f>
              <c:numCache>
                <c:formatCode>#\ ##0</c:formatCode>
                <c:ptCount val="1"/>
                <c:pt idx="0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4-4ED9-946C-BBDD63C22F14}"/>
            </c:ext>
          </c:extLst>
        </c:ser>
        <c:ser>
          <c:idx val="1"/>
          <c:order val="1"/>
          <c:tx>
            <c:strRef>
              <c:f>'combustiveis 2000_2015'!$Z$7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2000_2015'!$Z$45</c:f>
              <c:numCache>
                <c:formatCode>#\ ##0</c:formatCode>
                <c:ptCount val="1"/>
                <c:pt idx="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F4-4ED9-946C-BBDD63C22F14}"/>
            </c:ext>
          </c:extLst>
        </c:ser>
        <c:ser>
          <c:idx val="2"/>
          <c:order val="2"/>
          <c:tx>
            <c:strRef>
              <c:f>'combustiveis 2000_2015'!$AB$7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2000_2015'!$AB$45</c:f>
              <c:numCache>
                <c:formatCode>#\ ##0</c:formatCode>
                <c:ptCount val="1"/>
                <c:pt idx="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F4-4ED9-946C-BBDD63C22F14}"/>
            </c:ext>
          </c:extLst>
        </c:ser>
        <c:ser>
          <c:idx val="3"/>
          <c:order val="3"/>
          <c:tx>
            <c:strRef>
              <c:f>'combustiveis 2000_2015'!$AD$7:$AE$7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2000_2015'!$AD$45</c:f>
              <c:numCache>
                <c:formatCode>#\ ##0</c:formatCode>
                <c:ptCount val="1"/>
                <c:pt idx="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F4-4ED9-946C-BBDD63C22F14}"/>
            </c:ext>
          </c:extLst>
        </c:ser>
        <c:ser>
          <c:idx val="4"/>
          <c:order val="4"/>
          <c:tx>
            <c:strRef>
              <c:f>'combustiveis 2000_2015'!$AF$7:$AG$7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2000_2015'!$AF$45</c:f>
              <c:numCache>
                <c:formatCode>#\ ##0</c:formatCode>
                <c:ptCount val="1"/>
                <c:pt idx="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F4-4ED9-946C-BBDD63C22F14}"/>
            </c:ext>
          </c:extLst>
        </c:ser>
        <c:ser>
          <c:idx val="5"/>
          <c:order val="5"/>
          <c:tx>
            <c:strRef>
              <c:f>'combustiveis 2000_2015'!$AH$7:$AI$7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'combustiveis 2000_2015'!$AH$45</c:f>
              <c:numCache>
                <c:formatCode>#\ ##0</c:formatCode>
                <c:ptCount val="1"/>
                <c:pt idx="0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F4-4ED9-946C-BBDD63C22F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0166272"/>
        <c:axId val="230167936"/>
      </c:barChart>
      <c:catAx>
        <c:axId val="23016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\ 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 b="1">
                <a:effectLst/>
              </a:rPr>
              <a:t>Total de veículos que podem utilizar postos de carregamento em elétricos, em Portugal  </a:t>
            </a:r>
          </a:p>
        </c:rich>
      </c:tx>
      <c:layout/>
      <c:overlay val="0"/>
      <c:spPr>
        <a:solidFill>
          <a:srgbClr val="92D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'combustiveis 2000_2015'!$E$74</c:f>
              <c:strCache>
                <c:ptCount val="1"/>
                <c:pt idx="0">
                  <c:v>Plug-In (PHEV)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2000_2015'!$E$75</c:f>
              <c:numCache>
                <c:formatCode>General</c:formatCode>
                <c:ptCount val="1"/>
                <c:pt idx="0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8-47E9-B402-7B0ADF63B4E5}"/>
            </c:ext>
          </c:extLst>
        </c:ser>
        <c:ser>
          <c:idx val="1"/>
          <c:order val="1"/>
          <c:tx>
            <c:strRef>
              <c:f>'combustiveis 2000_2015'!$F$74</c:f>
              <c:strCache>
                <c:ptCount val="1"/>
                <c:pt idx="0">
                  <c:v>Plug-In (EREV)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2000_2015'!$F$75</c:f>
              <c:numCache>
                <c:formatCode>General</c:formatCode>
                <c:ptCount val="1"/>
                <c:pt idx="0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B8-47E9-B402-7B0ADF63B4E5}"/>
            </c:ext>
          </c:extLst>
        </c:ser>
        <c:ser>
          <c:idx val="2"/>
          <c:order val="2"/>
          <c:tx>
            <c:strRef>
              <c:f>'combustiveis 2000_2015'!$G$74</c:f>
              <c:strCache>
                <c:ptCount val="1"/>
                <c:pt idx="0">
                  <c:v>Eléctrico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'combustiveis 2000_2015'!$G$75</c:f>
              <c:numCache>
                <c:formatCode>General</c:formatCode>
                <c:ptCount val="1"/>
                <c:pt idx="0">
                  <c:v>1444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B8-47E9-B402-7B0ADF63B4E5}"/>
            </c:ext>
          </c:extLst>
        </c:ser>
        <c:ser>
          <c:idx val="3"/>
          <c:order val="3"/>
          <c:tx>
            <c:strRef>
              <c:f>'combustiveis 2000_2015'!$H$74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'combustiveis 2000_2015'!$H$75</c:f>
              <c:numCache>
                <c:formatCode>General</c:formatCode>
                <c:ptCount val="1"/>
                <c:pt idx="0">
                  <c:v>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B8-47E9-B402-7B0ADF63B4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30166272"/>
        <c:axId val="230167936"/>
      </c:barChart>
      <c:catAx>
        <c:axId val="23016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0</xdr:row>
      <xdr:rowOff>0</xdr:rowOff>
    </xdr:from>
    <xdr:to>
      <xdr:col>1</xdr:col>
      <xdr:colOff>1304925</xdr:colOff>
      <xdr:row>0</xdr:row>
      <xdr:rowOff>0</xdr:rowOff>
    </xdr:to>
    <xdr:sp macro="" textlink="">
      <xdr:nvSpPr>
        <xdr:cNvPr id="37554" name="AutoShape 6"/>
        <xdr:cNvSpPr>
          <a:spLocks/>
        </xdr:cNvSpPr>
      </xdr:nvSpPr>
      <xdr:spPr bwMode="auto">
        <a:xfrm>
          <a:off x="1266825" y="0"/>
          <a:ext cx="9525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16384"/>
            <a:gd name="T121" fmla="*/ 0 h 16384"/>
            <a:gd name="T122" fmla="*/ 16384 w 16384"/>
            <a:gd name="T123" fmla="*/ 0 h 1638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16384" h="16384">
              <a:moveTo>
                <a:pt x="0" y="8514"/>
              </a:move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1257300</xdr:colOff>
      <xdr:row>0</xdr:row>
      <xdr:rowOff>0</xdr:rowOff>
    </xdr:from>
    <xdr:to>
      <xdr:col>1</xdr:col>
      <xdr:colOff>1333500</xdr:colOff>
      <xdr:row>0</xdr:row>
      <xdr:rowOff>0</xdr:rowOff>
    </xdr:to>
    <xdr:sp macro="" textlink="">
      <xdr:nvSpPr>
        <xdr:cNvPr id="37555" name="AutoShape 7"/>
        <xdr:cNvSpPr>
          <a:spLocks/>
        </xdr:cNvSpPr>
      </xdr:nvSpPr>
      <xdr:spPr bwMode="auto">
        <a:xfrm>
          <a:off x="1314450" y="0"/>
          <a:ext cx="7620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16384"/>
            <a:gd name="T121" fmla="*/ 0 h 16384"/>
            <a:gd name="T122" fmla="*/ 16384 w 16384"/>
            <a:gd name="T123" fmla="*/ 0 h 1638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16384" h="16384">
              <a:moveTo>
                <a:pt x="0" y="8514"/>
              </a:move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1247775</xdr:colOff>
      <xdr:row>0</xdr:row>
      <xdr:rowOff>0</xdr:rowOff>
    </xdr:from>
    <xdr:to>
      <xdr:col>1</xdr:col>
      <xdr:colOff>1323975</xdr:colOff>
      <xdr:row>0</xdr:row>
      <xdr:rowOff>0</xdr:rowOff>
    </xdr:to>
    <xdr:sp macro="" textlink="">
      <xdr:nvSpPr>
        <xdr:cNvPr id="37556" name="AutoShape 8"/>
        <xdr:cNvSpPr>
          <a:spLocks/>
        </xdr:cNvSpPr>
      </xdr:nvSpPr>
      <xdr:spPr bwMode="auto">
        <a:xfrm>
          <a:off x="1304925" y="0"/>
          <a:ext cx="7620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16384"/>
            <a:gd name="T121" fmla="*/ 0 h 16384"/>
            <a:gd name="T122" fmla="*/ 16384 w 16384"/>
            <a:gd name="T123" fmla="*/ 0 h 1638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16384" h="16384">
              <a:moveTo>
                <a:pt x="0" y="8514"/>
              </a:move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1247775</xdr:colOff>
      <xdr:row>0</xdr:row>
      <xdr:rowOff>0</xdr:rowOff>
    </xdr:from>
    <xdr:to>
      <xdr:col>1</xdr:col>
      <xdr:colOff>1343025</xdr:colOff>
      <xdr:row>0</xdr:row>
      <xdr:rowOff>0</xdr:rowOff>
    </xdr:to>
    <xdr:sp macro="" textlink="">
      <xdr:nvSpPr>
        <xdr:cNvPr id="37557" name="AutoShape 9"/>
        <xdr:cNvSpPr>
          <a:spLocks/>
        </xdr:cNvSpPr>
      </xdr:nvSpPr>
      <xdr:spPr bwMode="auto">
        <a:xfrm>
          <a:off x="1304925" y="0"/>
          <a:ext cx="9525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16384"/>
            <a:gd name="T121" fmla="*/ 0 h 16384"/>
            <a:gd name="T122" fmla="*/ 16384 w 16384"/>
            <a:gd name="T123" fmla="*/ 0 h 1638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16384" h="16384">
              <a:moveTo>
                <a:pt x="0" y="8514"/>
              </a:move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  <a:lnTo>
                <a:pt x="0" y="16384"/>
              </a:lnTo>
              <a:lnTo>
                <a:pt x="0" y="12491"/>
              </a:lnTo>
              <a:lnTo>
                <a:pt x="0" y="13953"/>
              </a:lnTo>
              <a:lnTo>
                <a:pt x="0" y="0"/>
              </a:lnTo>
              <a:lnTo>
                <a:pt x="0" y="11605"/>
              </a:lnTo>
              <a:lnTo>
                <a:pt x="0" y="7792"/>
              </a:lnTo>
              <a:lnTo>
                <a:pt x="0" y="8774"/>
              </a:lnTo>
              <a:lnTo>
                <a:pt x="0" y="7804"/>
              </a:lnTo>
              <a:lnTo>
                <a:pt x="0" y="7969"/>
              </a:lnTo>
              <a:lnTo>
                <a:pt x="0" y="2542"/>
              </a:lnTo>
              <a:lnTo>
                <a:pt x="0" y="4964"/>
              </a:lnTo>
              <a:lnTo>
                <a:pt x="0" y="15285"/>
              </a:lnTo>
              <a:lnTo>
                <a:pt x="0" y="5953"/>
              </a:lnTo>
              <a:lnTo>
                <a:pt x="0" y="7602"/>
              </a:lnTo>
              <a:lnTo>
                <a:pt x="0" y="9478"/>
              </a:lnTo>
              <a:lnTo>
                <a:pt x="0" y="1033"/>
              </a:lnTo>
              <a:lnTo>
                <a:pt x="0" y="1591"/>
              </a:lnTo>
              <a:lnTo>
                <a:pt x="0" y="7500"/>
              </a:lnTo>
              <a:lnTo>
                <a:pt x="0" y="1642"/>
              </a:lnTo>
              <a:lnTo>
                <a:pt x="0" y="7893"/>
              </a:lnTo>
              <a:lnTo>
                <a:pt x="0" y="9110"/>
              </a:lnTo>
              <a:lnTo>
                <a:pt x="0" y="12014"/>
              </a:lnTo>
              <a:lnTo>
                <a:pt x="0" y="6257"/>
              </a:lnTo>
              <a:lnTo>
                <a:pt x="0" y="15666"/>
              </a:lnTo>
              <a:lnTo>
                <a:pt x="0" y="12737"/>
              </a:lnTo>
              <a:lnTo>
                <a:pt x="0" y="14604"/>
              </a:lnTo>
              <a:lnTo>
                <a:pt x="0" y="10870"/>
              </a:lnTo>
              <a:lnTo>
                <a:pt x="0" y="1538"/>
              </a:lnTo>
              <a:lnTo>
                <a:pt x="0" y="77"/>
              </a:lnTo>
              <a:lnTo>
                <a:pt x="0" y="6484"/>
              </a:lnTo>
              <a:lnTo>
                <a:pt x="0" y="10377"/>
              </a:lnTo>
              <a:lnTo>
                <a:pt x="0" y="1371"/>
              </a:lnTo>
              <a:lnTo>
                <a:pt x="0" y="13700"/>
              </a:lnTo>
              <a:lnTo>
                <a:pt x="0" y="16214"/>
              </a:lnTo>
              <a:lnTo>
                <a:pt x="0" y="235"/>
              </a:lnTo>
              <a:lnTo>
                <a:pt x="0" y="12891"/>
              </a:lnTo>
              <a:lnTo>
                <a:pt x="0" y="2265"/>
              </a:lnTo>
              <a:lnTo>
                <a:pt x="0" y="8756"/>
              </a:lnTo>
              <a:lnTo>
                <a:pt x="0" y="11029"/>
              </a:lnTo>
              <a:lnTo>
                <a:pt x="0" y="851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1209675</xdr:colOff>
      <xdr:row>10</xdr:row>
      <xdr:rowOff>28575</xdr:rowOff>
    </xdr:from>
    <xdr:to>
      <xdr:col>1</xdr:col>
      <xdr:colOff>1304925</xdr:colOff>
      <xdr:row>20</xdr:row>
      <xdr:rowOff>47625</xdr:rowOff>
    </xdr:to>
    <xdr:sp macro="" textlink="">
      <xdr:nvSpPr>
        <xdr:cNvPr id="37558" name="AutoShape 6"/>
        <xdr:cNvSpPr>
          <a:spLocks/>
        </xdr:cNvSpPr>
      </xdr:nvSpPr>
      <xdr:spPr bwMode="auto">
        <a:xfrm>
          <a:off x="1266825" y="1343025"/>
          <a:ext cx="95250" cy="163830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0 w 16384"/>
            <a:gd name="T117" fmla="*/ 2147483646 h 1638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6384"/>
            <a:gd name="T178" fmla="*/ 0 h 16384"/>
            <a:gd name="T179" fmla="*/ 16384 w 16384"/>
            <a:gd name="T180" fmla="*/ 16384 h 1638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1257300</xdr:colOff>
      <xdr:row>23</xdr:row>
      <xdr:rowOff>0</xdr:rowOff>
    </xdr:from>
    <xdr:to>
      <xdr:col>1</xdr:col>
      <xdr:colOff>1333500</xdr:colOff>
      <xdr:row>29</xdr:row>
      <xdr:rowOff>28575</xdr:rowOff>
    </xdr:to>
    <xdr:sp macro="" textlink="">
      <xdr:nvSpPr>
        <xdr:cNvPr id="37559" name="AutoShape 7"/>
        <xdr:cNvSpPr>
          <a:spLocks/>
        </xdr:cNvSpPr>
      </xdr:nvSpPr>
      <xdr:spPr bwMode="auto">
        <a:xfrm>
          <a:off x="1314450" y="3324225"/>
          <a:ext cx="76200" cy="904875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0 w 16384"/>
            <a:gd name="T117" fmla="*/ 2147483646 h 1638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6384"/>
            <a:gd name="T178" fmla="*/ 0 h 16384"/>
            <a:gd name="T179" fmla="*/ 16384 w 16384"/>
            <a:gd name="T180" fmla="*/ 16384 h 1638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1247775</xdr:colOff>
      <xdr:row>32</xdr:row>
      <xdr:rowOff>57150</xdr:rowOff>
    </xdr:from>
    <xdr:to>
      <xdr:col>1</xdr:col>
      <xdr:colOff>1323975</xdr:colOff>
      <xdr:row>36</xdr:row>
      <xdr:rowOff>85725</xdr:rowOff>
    </xdr:to>
    <xdr:sp macro="" textlink="">
      <xdr:nvSpPr>
        <xdr:cNvPr id="37560" name="AutoShape 8"/>
        <xdr:cNvSpPr>
          <a:spLocks/>
        </xdr:cNvSpPr>
      </xdr:nvSpPr>
      <xdr:spPr bwMode="auto">
        <a:xfrm>
          <a:off x="1304925" y="4648200"/>
          <a:ext cx="76200" cy="657225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0 w 16384"/>
            <a:gd name="T117" fmla="*/ 2147483646 h 1638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6384"/>
            <a:gd name="T178" fmla="*/ 0 h 16384"/>
            <a:gd name="T179" fmla="*/ 16384 w 16384"/>
            <a:gd name="T180" fmla="*/ 16384 h 1638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1247775</xdr:colOff>
      <xdr:row>40</xdr:row>
      <xdr:rowOff>0</xdr:rowOff>
    </xdr:from>
    <xdr:to>
      <xdr:col>1</xdr:col>
      <xdr:colOff>1343025</xdr:colOff>
      <xdr:row>50</xdr:row>
      <xdr:rowOff>0</xdr:rowOff>
    </xdr:to>
    <xdr:sp macro="" textlink="">
      <xdr:nvSpPr>
        <xdr:cNvPr id="37561" name="AutoShape 9"/>
        <xdr:cNvSpPr>
          <a:spLocks/>
        </xdr:cNvSpPr>
      </xdr:nvSpPr>
      <xdr:spPr bwMode="auto">
        <a:xfrm>
          <a:off x="1304925" y="5667375"/>
          <a:ext cx="95250" cy="161925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0 w 16384"/>
            <a:gd name="T117" fmla="*/ 2147483646 h 1638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6384"/>
            <a:gd name="T178" fmla="*/ 0 h 16384"/>
            <a:gd name="T179" fmla="*/ 16384 w 16384"/>
            <a:gd name="T180" fmla="*/ 16384 h 1638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6384" h="16384">
              <a:moveTo>
                <a:pt x="0" y="0"/>
              </a:moveTo>
              <a:lnTo>
                <a:pt x="1651" y="27"/>
              </a:lnTo>
              <a:lnTo>
                <a:pt x="3192" y="105"/>
              </a:lnTo>
              <a:lnTo>
                <a:pt x="3906" y="164"/>
              </a:lnTo>
              <a:lnTo>
                <a:pt x="4581" y="236"/>
              </a:lnTo>
              <a:lnTo>
                <a:pt x="5210" y="315"/>
              </a:lnTo>
              <a:lnTo>
                <a:pt x="5794" y="400"/>
              </a:lnTo>
              <a:lnTo>
                <a:pt x="6325" y="498"/>
              </a:lnTo>
              <a:lnTo>
                <a:pt x="6796" y="603"/>
              </a:lnTo>
              <a:lnTo>
                <a:pt x="7202" y="721"/>
              </a:lnTo>
              <a:lnTo>
                <a:pt x="7550" y="839"/>
              </a:lnTo>
              <a:lnTo>
                <a:pt x="7825" y="963"/>
              </a:lnTo>
              <a:lnTo>
                <a:pt x="8028" y="1095"/>
              </a:lnTo>
              <a:lnTo>
                <a:pt x="8153" y="1232"/>
              </a:lnTo>
              <a:lnTo>
                <a:pt x="8192" y="1370"/>
              </a:lnTo>
              <a:lnTo>
                <a:pt x="8192" y="6829"/>
              </a:lnTo>
              <a:lnTo>
                <a:pt x="8231" y="6966"/>
              </a:lnTo>
              <a:lnTo>
                <a:pt x="8356" y="7104"/>
              </a:lnTo>
              <a:lnTo>
                <a:pt x="8559" y="7236"/>
              </a:lnTo>
              <a:lnTo>
                <a:pt x="8834" y="7360"/>
              </a:lnTo>
              <a:lnTo>
                <a:pt x="9182" y="7477"/>
              </a:lnTo>
              <a:lnTo>
                <a:pt x="9595" y="7589"/>
              </a:lnTo>
              <a:lnTo>
                <a:pt x="10066" y="7694"/>
              </a:lnTo>
              <a:lnTo>
                <a:pt x="10590" y="7792"/>
              </a:lnTo>
              <a:lnTo>
                <a:pt x="11174" y="7884"/>
              </a:lnTo>
              <a:lnTo>
                <a:pt x="11803" y="7963"/>
              </a:lnTo>
              <a:lnTo>
                <a:pt x="12478" y="8028"/>
              </a:lnTo>
              <a:lnTo>
                <a:pt x="13199" y="8087"/>
              </a:lnTo>
              <a:lnTo>
                <a:pt x="14733" y="8165"/>
              </a:lnTo>
              <a:lnTo>
                <a:pt x="16384" y="8192"/>
              </a:lnTo>
              <a:lnTo>
                <a:pt x="14733" y="8219"/>
              </a:lnTo>
              <a:lnTo>
                <a:pt x="13199" y="8297"/>
              </a:lnTo>
              <a:lnTo>
                <a:pt x="12478" y="8356"/>
              </a:lnTo>
              <a:lnTo>
                <a:pt x="11803" y="8428"/>
              </a:lnTo>
              <a:lnTo>
                <a:pt x="11174" y="8507"/>
              </a:lnTo>
              <a:lnTo>
                <a:pt x="10590" y="8592"/>
              </a:lnTo>
              <a:lnTo>
                <a:pt x="10066" y="8690"/>
              </a:lnTo>
              <a:lnTo>
                <a:pt x="9595" y="8795"/>
              </a:lnTo>
              <a:lnTo>
                <a:pt x="9182" y="8913"/>
              </a:lnTo>
              <a:lnTo>
                <a:pt x="8834" y="9031"/>
              </a:lnTo>
              <a:lnTo>
                <a:pt x="8559" y="9155"/>
              </a:lnTo>
              <a:lnTo>
                <a:pt x="8356" y="9287"/>
              </a:lnTo>
              <a:lnTo>
                <a:pt x="8231" y="9424"/>
              </a:lnTo>
              <a:lnTo>
                <a:pt x="8192" y="9562"/>
              </a:lnTo>
              <a:lnTo>
                <a:pt x="8192" y="15021"/>
              </a:lnTo>
              <a:lnTo>
                <a:pt x="8153" y="15158"/>
              </a:lnTo>
              <a:lnTo>
                <a:pt x="8028" y="15296"/>
              </a:lnTo>
              <a:lnTo>
                <a:pt x="7825" y="15428"/>
              </a:lnTo>
              <a:lnTo>
                <a:pt x="7550" y="15552"/>
              </a:lnTo>
              <a:lnTo>
                <a:pt x="7202" y="15669"/>
              </a:lnTo>
              <a:lnTo>
                <a:pt x="6796" y="15781"/>
              </a:lnTo>
              <a:lnTo>
                <a:pt x="6325" y="15886"/>
              </a:lnTo>
              <a:lnTo>
                <a:pt x="5794" y="15984"/>
              </a:lnTo>
              <a:lnTo>
                <a:pt x="5210" y="16076"/>
              </a:lnTo>
              <a:lnTo>
                <a:pt x="4581" y="16155"/>
              </a:lnTo>
              <a:lnTo>
                <a:pt x="3906" y="16220"/>
              </a:lnTo>
              <a:lnTo>
                <a:pt x="3192" y="16279"/>
              </a:lnTo>
              <a:lnTo>
                <a:pt x="1651" y="16357"/>
              </a:lnTo>
              <a:lnTo>
                <a:pt x="0" y="16384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261336</xdr:colOff>
      <xdr:row>54</xdr:row>
      <xdr:rowOff>104055</xdr:rowOff>
    </xdr:from>
    <xdr:to>
      <xdr:col>22</xdr:col>
      <xdr:colOff>350744</xdr:colOff>
      <xdr:row>71</xdr:row>
      <xdr:rowOff>127587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457840</xdr:colOff>
      <xdr:row>54</xdr:row>
      <xdr:rowOff>120864</xdr:rowOff>
    </xdr:from>
    <xdr:to>
      <xdr:col>29</xdr:col>
      <xdr:colOff>562454</xdr:colOff>
      <xdr:row>71</xdr:row>
      <xdr:rowOff>150800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625929</xdr:colOff>
      <xdr:row>54</xdr:row>
      <xdr:rowOff>122464</xdr:rowOff>
    </xdr:from>
    <xdr:to>
      <xdr:col>41</xdr:col>
      <xdr:colOff>526437</xdr:colOff>
      <xdr:row>71</xdr:row>
      <xdr:rowOff>152400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89647</xdr:colOff>
      <xdr:row>73</xdr:row>
      <xdr:rowOff>44824</xdr:rowOff>
    </xdr:from>
    <xdr:to>
      <xdr:col>23</xdr:col>
      <xdr:colOff>95250</xdr:colOff>
      <xdr:row>93</xdr:row>
      <xdr:rowOff>68036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E74:J84" totalsRowShown="0" headerRowDxfId="7" dataDxfId="6">
  <autoFilter ref="E74:J84"/>
  <tableColumns count="6">
    <tableColumn id="1" name="Plug-In (PHEV)" dataDxfId="5"/>
    <tableColumn id="2" name="Plug-In (EREV)" dataDxfId="4"/>
    <tableColumn id="3" name="Eléctrico" dataDxfId="3"/>
    <tableColumn id="4" name="Total " dataDxfId="2">
      <calculatedColumnFormula>SUM(E75:G75)</calculatedColumnFormula>
    </tableColumn>
    <tableColumn id="5" name="Coluna1" dataDxfId="1"/>
    <tableColumn id="6" name="Coluna2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ap.pt/pt/home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workbookViewId="0">
      <selection activeCell="B1" sqref="B1"/>
    </sheetView>
  </sheetViews>
  <sheetFormatPr defaultRowHeight="12.75" x14ac:dyDescent="0.2"/>
  <cols>
    <col min="1" max="1" width="0.85546875" style="1" customWidth="1"/>
    <col min="2" max="2" width="8.7109375" style="1" customWidth="1"/>
    <col min="3" max="13" width="8.42578125" style="2" customWidth="1"/>
    <col min="14" max="16" width="8.42578125" style="1" customWidth="1"/>
    <col min="17" max="17" width="9.28515625" style="1" customWidth="1"/>
    <col min="18" max="18" width="9.140625" style="1"/>
    <col min="19" max="19" width="0.85546875" style="1" customWidth="1"/>
    <col min="20" max="16384" width="9.140625" style="1"/>
  </cols>
  <sheetData>
    <row r="1" spans="1:22" s="3" customFormat="1" ht="14.25" customHeight="1" x14ac:dyDescent="0.2"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2" s="3" customFormat="1" ht="12.95" customHeight="1" x14ac:dyDescent="0.25">
      <c r="B2" s="6" t="s">
        <v>2</v>
      </c>
      <c r="C2" s="68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5"/>
      <c r="P2" s="5"/>
      <c r="Q2" s="5"/>
      <c r="R2" s="5"/>
    </row>
    <row r="3" spans="1:22" s="3" customFormat="1" ht="12.95" hidden="1" customHeight="1" x14ac:dyDescent="0.25">
      <c r="B3" s="7"/>
      <c r="C3" s="68"/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  <c r="P3" s="5"/>
      <c r="Q3" s="5"/>
      <c r="R3" s="5"/>
    </row>
    <row r="4" spans="1:22" s="3" customFormat="1" ht="12.95" customHeight="1" x14ac:dyDescent="0.2"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2" ht="10.9" customHeight="1" x14ac:dyDescent="0.2"/>
    <row r="6" spans="1:22" ht="5.0999999999999996" customHeight="1" x14ac:dyDescent="0.2">
      <c r="A6" s="69"/>
      <c r="B6" s="70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71"/>
      <c r="O6" s="71"/>
      <c r="P6" s="71"/>
      <c r="Q6" s="71"/>
      <c r="R6" s="71"/>
      <c r="S6" s="72"/>
    </row>
    <row r="7" spans="1:22" ht="3.95" customHeight="1" x14ac:dyDescent="0.2">
      <c r="A7" s="73"/>
      <c r="B7" s="74"/>
      <c r="C7" s="9"/>
      <c r="D7" s="10"/>
      <c r="E7" s="11"/>
      <c r="F7" s="12"/>
      <c r="G7" s="91"/>
      <c r="H7" s="91"/>
      <c r="I7" s="11"/>
      <c r="J7" s="12"/>
      <c r="K7" s="91"/>
      <c r="L7" s="91"/>
      <c r="M7" s="11"/>
      <c r="N7" s="74"/>
      <c r="O7" s="75"/>
      <c r="P7" s="74"/>
      <c r="Q7" s="75"/>
      <c r="R7" s="76"/>
      <c r="S7" s="77"/>
    </row>
    <row r="8" spans="1:22" ht="12" customHeight="1" x14ac:dyDescent="0.2">
      <c r="A8" s="73"/>
      <c r="B8" s="13"/>
      <c r="C8" s="14" t="s">
        <v>4</v>
      </c>
      <c r="D8" s="15"/>
      <c r="E8" s="16"/>
      <c r="F8" s="17"/>
      <c r="G8" s="14" t="s">
        <v>5</v>
      </c>
      <c r="H8" s="18"/>
      <c r="I8" s="14" t="s">
        <v>6</v>
      </c>
      <c r="J8" s="18"/>
      <c r="K8" s="94" t="s">
        <v>7</v>
      </c>
      <c r="L8" s="94"/>
      <c r="M8" s="14" t="s">
        <v>8</v>
      </c>
      <c r="N8" s="19"/>
      <c r="O8" s="16"/>
      <c r="P8" s="20"/>
      <c r="Q8" s="94" t="s">
        <v>7</v>
      </c>
      <c r="R8" s="94"/>
      <c r="S8" s="77"/>
    </row>
    <row r="9" spans="1:22" ht="12" customHeight="1" x14ac:dyDescent="0.2">
      <c r="A9" s="73"/>
      <c r="B9" s="13" t="s">
        <v>9</v>
      </c>
      <c r="C9" s="14" t="s">
        <v>10</v>
      </c>
      <c r="D9" s="15"/>
      <c r="E9" s="14" t="s">
        <v>11</v>
      </c>
      <c r="F9" s="18"/>
      <c r="G9" s="21" t="s">
        <v>12</v>
      </c>
      <c r="H9" s="92"/>
      <c r="I9" s="14" t="s">
        <v>13</v>
      </c>
      <c r="J9" s="18"/>
      <c r="K9" s="94" t="s">
        <v>14</v>
      </c>
      <c r="L9" s="94"/>
      <c r="M9" s="14" t="s">
        <v>15</v>
      </c>
      <c r="N9" s="22"/>
      <c r="O9" s="14" t="s">
        <v>16</v>
      </c>
      <c r="P9" s="18"/>
      <c r="Q9" s="94" t="s">
        <v>17</v>
      </c>
      <c r="R9" s="94"/>
      <c r="S9" s="77"/>
    </row>
    <row r="10" spans="1:22" ht="2.1" customHeight="1" x14ac:dyDescent="0.2">
      <c r="A10" s="73"/>
      <c r="B10" s="78"/>
      <c r="C10" s="23"/>
      <c r="D10" s="24"/>
      <c r="E10" s="23"/>
      <c r="F10" s="24"/>
      <c r="G10" s="93"/>
      <c r="H10" s="93"/>
      <c r="I10" s="23"/>
      <c r="J10" s="25"/>
      <c r="K10" s="96"/>
      <c r="L10" s="96"/>
      <c r="M10" s="26"/>
      <c r="N10" s="79"/>
      <c r="O10" s="80"/>
      <c r="P10" s="79"/>
      <c r="Q10" s="80"/>
      <c r="R10" s="81"/>
      <c r="S10" s="77"/>
    </row>
    <row r="11" spans="1:22" ht="14.1" customHeight="1" x14ac:dyDescent="0.2">
      <c r="A11" s="73"/>
      <c r="B11" s="13"/>
      <c r="C11" s="27" t="s">
        <v>18</v>
      </c>
      <c r="D11" s="27" t="s">
        <v>19</v>
      </c>
      <c r="E11" s="27" t="s">
        <v>18</v>
      </c>
      <c r="F11" s="27" t="s">
        <v>19</v>
      </c>
      <c r="G11" s="27" t="s">
        <v>18</v>
      </c>
      <c r="H11" s="27" t="s">
        <v>19</v>
      </c>
      <c r="I11" s="27" t="s">
        <v>18</v>
      </c>
      <c r="J11" s="27" t="s">
        <v>19</v>
      </c>
      <c r="K11" s="27" t="s">
        <v>18</v>
      </c>
      <c r="L11" s="27" t="s">
        <v>19</v>
      </c>
      <c r="M11" s="27" t="s">
        <v>19</v>
      </c>
      <c r="N11" s="27" t="s">
        <v>19</v>
      </c>
      <c r="O11" s="27" t="s">
        <v>18</v>
      </c>
      <c r="P11" s="27" t="s">
        <v>19</v>
      </c>
      <c r="Q11" s="27" t="s">
        <v>18</v>
      </c>
      <c r="R11" s="28" t="s">
        <v>19</v>
      </c>
      <c r="S11" s="77"/>
    </row>
    <row r="12" spans="1:22" ht="2.1" customHeight="1" x14ac:dyDescent="0.2">
      <c r="A12" s="73"/>
      <c r="B12" s="29"/>
      <c r="C12" s="30"/>
      <c r="D12" s="30"/>
      <c r="E12" s="31"/>
      <c r="F12" s="30"/>
      <c r="G12" s="30"/>
      <c r="H12" s="30"/>
      <c r="I12" s="30"/>
      <c r="J12" s="30"/>
      <c r="K12" s="30"/>
      <c r="L12" s="30"/>
      <c r="M12" s="32"/>
      <c r="N12" s="82"/>
      <c r="O12" s="82"/>
      <c r="P12" s="82"/>
      <c r="Q12" s="82"/>
      <c r="R12" s="80"/>
      <c r="S12" s="77"/>
    </row>
    <row r="13" spans="1:22" ht="5.0999999999999996" customHeight="1" x14ac:dyDescent="0.2">
      <c r="A13" s="73"/>
      <c r="B13" s="8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83"/>
      <c r="O13" s="83"/>
      <c r="P13" s="83"/>
      <c r="Q13" s="83"/>
      <c r="R13" s="83"/>
      <c r="S13" s="77"/>
      <c r="T13" s="83"/>
      <c r="U13" s="83"/>
      <c r="V13" s="83"/>
    </row>
    <row r="14" spans="1:22" s="3" customFormat="1" ht="12" hidden="1" customHeight="1" x14ac:dyDescent="0.2">
      <c r="A14" s="34"/>
      <c r="B14" s="35">
        <v>1981</v>
      </c>
      <c r="C14" s="36">
        <v>70616</v>
      </c>
      <c r="D14" s="37" t="s">
        <v>20</v>
      </c>
      <c r="E14" s="52">
        <v>3070</v>
      </c>
      <c r="F14" s="37" t="s">
        <v>20</v>
      </c>
      <c r="G14" s="36">
        <f t="shared" ref="G14:G38" si="0">+C14+E14</f>
        <v>73686</v>
      </c>
      <c r="H14" s="37" t="s">
        <v>20</v>
      </c>
      <c r="I14" s="52">
        <v>38904</v>
      </c>
      <c r="J14" s="37" t="s">
        <v>20</v>
      </c>
      <c r="K14" s="52">
        <f>+G14+I14</f>
        <v>112590</v>
      </c>
      <c r="L14" s="37" t="s">
        <v>20</v>
      </c>
      <c r="M14" s="52">
        <v>9222</v>
      </c>
      <c r="N14" s="37" t="s">
        <v>20</v>
      </c>
      <c r="O14" s="38">
        <v>828</v>
      </c>
      <c r="P14" s="37" t="s">
        <v>20</v>
      </c>
      <c r="Q14" s="36">
        <f>+O14+M14+K14</f>
        <v>122640</v>
      </c>
      <c r="R14" s="37" t="s">
        <v>20</v>
      </c>
      <c r="S14" s="39"/>
      <c r="T14" s="40"/>
      <c r="U14" s="40"/>
      <c r="V14" s="40"/>
    </row>
    <row r="15" spans="1:22" s="3" customFormat="1" ht="12" hidden="1" customHeight="1" x14ac:dyDescent="0.2">
      <c r="A15" s="34"/>
      <c r="B15" s="35">
        <v>1982</v>
      </c>
      <c r="C15" s="36">
        <v>73725</v>
      </c>
      <c r="D15" s="41">
        <f t="shared" ref="D15:D32" si="1">+(C15-C14)/C14*100</f>
        <v>4.4026849439220577</v>
      </c>
      <c r="E15" s="52">
        <v>2517</v>
      </c>
      <c r="F15" s="41">
        <f t="shared" ref="F15:F35" si="2">+(E15-E14)/E14*100</f>
        <v>-18.013029315960914</v>
      </c>
      <c r="G15" s="36">
        <f t="shared" si="0"/>
        <v>76242</v>
      </c>
      <c r="H15" s="41">
        <f t="shared" ref="H15:H27" si="3">+(G15-G14)/G14*100</f>
        <v>3.4687729012295416</v>
      </c>
      <c r="I15" s="52">
        <v>36532</v>
      </c>
      <c r="J15" s="41">
        <f t="shared" ref="J15:J27" si="4">+(I15-I14)/I14*100</f>
        <v>-6.0970594283364177</v>
      </c>
      <c r="K15" s="52">
        <f>+G15+I15</f>
        <v>112774</v>
      </c>
      <c r="L15" s="41">
        <f>+(K15-K14)/K14*100</f>
        <v>0.16342481570299316</v>
      </c>
      <c r="M15" s="52">
        <v>8188</v>
      </c>
      <c r="N15" s="41">
        <f t="shared" ref="N15:N32" si="5">+(M15-M14)/M14*100</f>
        <v>-11.212318369117328</v>
      </c>
      <c r="O15" s="38">
        <v>871</v>
      </c>
      <c r="P15" s="41">
        <f t="shared" ref="P15:P31" si="6">+(O15-O14)/O14*100</f>
        <v>5.1932367149758454</v>
      </c>
      <c r="Q15" s="36">
        <f t="shared" ref="Q15:Q41" si="7">+O15+M15+K15</f>
        <v>121833</v>
      </c>
      <c r="R15" s="41">
        <f t="shared" ref="R15:R31" si="8">+(Q15-Q14)/Q14*100</f>
        <v>-0.65802348336594907</v>
      </c>
      <c r="S15" s="39"/>
      <c r="T15" s="40"/>
      <c r="U15" s="40"/>
      <c r="V15" s="40"/>
    </row>
    <row r="16" spans="1:22" s="3" customFormat="1" ht="12" hidden="1" customHeight="1" x14ac:dyDescent="0.2">
      <c r="A16" s="34"/>
      <c r="B16" s="35">
        <v>1983</v>
      </c>
      <c r="C16" s="36">
        <v>76715</v>
      </c>
      <c r="D16" s="41">
        <f t="shared" si="1"/>
        <v>4.0556120718887758</v>
      </c>
      <c r="E16" s="52">
        <v>1758</v>
      </c>
      <c r="F16" s="41">
        <f t="shared" si="2"/>
        <v>-30.154946364719905</v>
      </c>
      <c r="G16" s="36">
        <f t="shared" si="0"/>
        <v>78473</v>
      </c>
      <c r="H16" s="41">
        <f t="shared" si="3"/>
        <v>2.9262086513994912</v>
      </c>
      <c r="I16" s="52">
        <v>24462</v>
      </c>
      <c r="J16" s="41">
        <f t="shared" si="4"/>
        <v>-33.03952699003613</v>
      </c>
      <c r="K16" s="52">
        <f t="shared" ref="K16:K48" si="9">+G16+I16</f>
        <v>102935</v>
      </c>
      <c r="L16" s="41">
        <f t="shared" ref="L16:L43" si="10">+(K16-K15)/K15*100</f>
        <v>-8.7245287034245482</v>
      </c>
      <c r="M16" s="52">
        <v>5546</v>
      </c>
      <c r="N16" s="41">
        <f t="shared" si="5"/>
        <v>-32.266731802638006</v>
      </c>
      <c r="O16" s="38">
        <v>570</v>
      </c>
      <c r="P16" s="41">
        <f t="shared" si="6"/>
        <v>-34.557979334098739</v>
      </c>
      <c r="Q16" s="36">
        <f t="shared" si="7"/>
        <v>109051</v>
      </c>
      <c r="R16" s="41">
        <f t="shared" si="8"/>
        <v>-10.491410373215796</v>
      </c>
      <c r="S16" s="39"/>
      <c r="T16" s="40"/>
      <c r="U16" s="40"/>
      <c r="V16" s="40"/>
    </row>
    <row r="17" spans="1:22" s="3" customFormat="1" ht="12" customHeight="1" x14ac:dyDescent="0.2">
      <c r="A17" s="34"/>
      <c r="B17" s="35">
        <v>1984</v>
      </c>
      <c r="C17" s="36">
        <v>74970</v>
      </c>
      <c r="D17" s="41">
        <f t="shared" si="1"/>
        <v>-2.2746529361924006</v>
      </c>
      <c r="E17" s="52">
        <v>1410</v>
      </c>
      <c r="F17" s="41">
        <f t="shared" si="2"/>
        <v>-19.795221843003414</v>
      </c>
      <c r="G17" s="36">
        <f t="shared" si="0"/>
        <v>76380</v>
      </c>
      <c r="H17" s="41">
        <f t="shared" si="3"/>
        <v>-2.667159405145719</v>
      </c>
      <c r="I17" s="52">
        <v>16971</v>
      </c>
      <c r="J17" s="41">
        <f t="shared" si="4"/>
        <v>-30.623007113073335</v>
      </c>
      <c r="K17" s="52">
        <f t="shared" si="9"/>
        <v>93351</v>
      </c>
      <c r="L17" s="41">
        <f t="shared" si="10"/>
        <v>-9.3107300723757707</v>
      </c>
      <c r="M17" s="52">
        <v>3683</v>
      </c>
      <c r="N17" s="41">
        <f t="shared" si="5"/>
        <v>-33.591777857915616</v>
      </c>
      <c r="O17" s="38">
        <v>543</v>
      </c>
      <c r="P17" s="41">
        <f t="shared" si="6"/>
        <v>-4.7368421052631584</v>
      </c>
      <c r="Q17" s="36">
        <f t="shared" si="7"/>
        <v>97577</v>
      </c>
      <c r="R17" s="41">
        <f t="shared" si="8"/>
        <v>-10.521682515520261</v>
      </c>
      <c r="S17" s="39"/>
      <c r="T17" s="40"/>
      <c r="U17" s="40"/>
      <c r="V17" s="40"/>
    </row>
    <row r="18" spans="1:22" s="3" customFormat="1" ht="12" customHeight="1" x14ac:dyDescent="0.2">
      <c r="A18" s="34"/>
      <c r="B18" s="35">
        <v>1985</v>
      </c>
      <c r="C18" s="36">
        <v>91958</v>
      </c>
      <c r="D18" s="41">
        <f t="shared" si="1"/>
        <v>22.659730558890224</v>
      </c>
      <c r="E18" s="52">
        <v>1055</v>
      </c>
      <c r="F18" s="41">
        <f t="shared" si="2"/>
        <v>-25.177304964539005</v>
      </c>
      <c r="G18" s="36">
        <f t="shared" si="0"/>
        <v>93013</v>
      </c>
      <c r="H18" s="41">
        <f t="shared" si="3"/>
        <v>21.776643100288034</v>
      </c>
      <c r="I18" s="52">
        <v>18540</v>
      </c>
      <c r="J18" s="41">
        <f t="shared" si="4"/>
        <v>9.2451829591656356</v>
      </c>
      <c r="K18" s="52">
        <f t="shared" si="9"/>
        <v>111553</v>
      </c>
      <c r="L18" s="41">
        <f t="shared" si="10"/>
        <v>19.498452078713672</v>
      </c>
      <c r="M18" s="52">
        <v>3273</v>
      </c>
      <c r="N18" s="41">
        <f t="shared" si="5"/>
        <v>-11.132229161010047</v>
      </c>
      <c r="O18" s="38">
        <v>294</v>
      </c>
      <c r="P18" s="41">
        <f t="shared" si="6"/>
        <v>-45.856353591160222</v>
      </c>
      <c r="Q18" s="36">
        <f t="shared" si="7"/>
        <v>115120</v>
      </c>
      <c r="R18" s="41">
        <f t="shared" si="8"/>
        <v>17.97862201133464</v>
      </c>
      <c r="S18" s="39"/>
      <c r="T18" s="40"/>
      <c r="U18" s="40"/>
      <c r="V18" s="40"/>
    </row>
    <row r="19" spans="1:22" s="3" customFormat="1" ht="12" customHeight="1" x14ac:dyDescent="0.2">
      <c r="A19" s="34"/>
      <c r="B19" s="35">
        <v>1986</v>
      </c>
      <c r="C19" s="36">
        <v>107255</v>
      </c>
      <c r="D19" s="41">
        <f t="shared" si="1"/>
        <v>16.634768046281998</v>
      </c>
      <c r="E19" s="52">
        <v>1216</v>
      </c>
      <c r="F19" s="41">
        <f t="shared" si="2"/>
        <v>15.260663507109005</v>
      </c>
      <c r="G19" s="36">
        <f t="shared" si="0"/>
        <v>108471</v>
      </c>
      <c r="H19" s="41">
        <f t="shared" si="3"/>
        <v>16.619182264844699</v>
      </c>
      <c r="I19" s="52">
        <v>26180</v>
      </c>
      <c r="J19" s="41">
        <f t="shared" si="4"/>
        <v>41.208198489751894</v>
      </c>
      <c r="K19" s="52">
        <f t="shared" si="9"/>
        <v>134651</v>
      </c>
      <c r="L19" s="41">
        <f t="shared" si="10"/>
        <v>20.705852823321649</v>
      </c>
      <c r="M19" s="52">
        <v>4239</v>
      </c>
      <c r="N19" s="41">
        <f t="shared" si="5"/>
        <v>29.514207149404214</v>
      </c>
      <c r="O19" s="38">
        <v>301</v>
      </c>
      <c r="P19" s="41">
        <f t="shared" si="6"/>
        <v>2.3809523809523809</v>
      </c>
      <c r="Q19" s="36">
        <f t="shared" si="7"/>
        <v>139191</v>
      </c>
      <c r="R19" s="41">
        <f t="shared" si="8"/>
        <v>20.909485753995831</v>
      </c>
      <c r="S19" s="39"/>
      <c r="T19" s="40"/>
      <c r="U19" s="40"/>
      <c r="V19" s="40"/>
    </row>
    <row r="20" spans="1:22" s="3" customFormat="1" ht="12" customHeight="1" x14ac:dyDescent="0.2">
      <c r="A20" s="34"/>
      <c r="B20" s="35">
        <v>1987</v>
      </c>
      <c r="C20" s="36">
        <v>123698</v>
      </c>
      <c r="D20" s="41">
        <f t="shared" si="1"/>
        <v>15.330753811011141</v>
      </c>
      <c r="E20" s="52">
        <v>1717</v>
      </c>
      <c r="F20" s="41">
        <f t="shared" si="2"/>
        <v>41.200657894736842</v>
      </c>
      <c r="G20" s="36">
        <f t="shared" si="0"/>
        <v>125415</v>
      </c>
      <c r="H20" s="41">
        <f t="shared" si="3"/>
        <v>15.620764997095998</v>
      </c>
      <c r="I20" s="52">
        <v>40961</v>
      </c>
      <c r="J20" s="41">
        <f t="shared" si="4"/>
        <v>56.45912910618793</v>
      </c>
      <c r="K20" s="52">
        <f t="shared" si="9"/>
        <v>166376</v>
      </c>
      <c r="L20" s="41">
        <f t="shared" si="10"/>
        <v>23.560909313707288</v>
      </c>
      <c r="M20" s="52">
        <v>7436</v>
      </c>
      <c r="N20" s="41">
        <f t="shared" si="5"/>
        <v>75.418730832743577</v>
      </c>
      <c r="O20" s="38">
        <v>403</v>
      </c>
      <c r="P20" s="41">
        <f t="shared" si="6"/>
        <v>33.887043189368768</v>
      </c>
      <c r="Q20" s="36">
        <f t="shared" si="7"/>
        <v>174215</v>
      </c>
      <c r="R20" s="41">
        <f t="shared" si="8"/>
        <v>25.16254642900762</v>
      </c>
      <c r="S20" s="39"/>
      <c r="T20" s="40"/>
      <c r="U20" s="40"/>
      <c r="V20" s="40"/>
    </row>
    <row r="21" spans="1:22" s="3" customFormat="1" ht="12" customHeight="1" x14ac:dyDescent="0.2">
      <c r="A21" s="34"/>
      <c r="B21" s="35">
        <v>1988</v>
      </c>
      <c r="C21" s="36">
        <v>212957</v>
      </c>
      <c r="D21" s="41">
        <f t="shared" si="1"/>
        <v>72.158806124593767</v>
      </c>
      <c r="E21" s="36">
        <v>2399</v>
      </c>
      <c r="F21" s="41">
        <f t="shared" si="2"/>
        <v>39.720442632498546</v>
      </c>
      <c r="G21" s="36">
        <f t="shared" si="0"/>
        <v>215356</v>
      </c>
      <c r="H21" s="41">
        <f t="shared" si="3"/>
        <v>71.714707172188326</v>
      </c>
      <c r="I21" s="36">
        <v>57737</v>
      </c>
      <c r="J21" s="41">
        <f t="shared" si="4"/>
        <v>40.956031346890946</v>
      </c>
      <c r="K21" s="52">
        <f t="shared" si="9"/>
        <v>273093</v>
      </c>
      <c r="L21" s="41">
        <f t="shared" si="10"/>
        <v>64.142063759196034</v>
      </c>
      <c r="M21" s="36">
        <v>8788</v>
      </c>
      <c r="N21" s="41">
        <f t="shared" si="5"/>
        <v>18.181818181818183</v>
      </c>
      <c r="O21" s="38">
        <v>372</v>
      </c>
      <c r="P21" s="41">
        <f t="shared" si="6"/>
        <v>-7.6923076923076925</v>
      </c>
      <c r="Q21" s="36">
        <f t="shared" si="7"/>
        <v>282253</v>
      </c>
      <c r="R21" s="41">
        <f t="shared" si="8"/>
        <v>62.014177883649509</v>
      </c>
      <c r="S21" s="42"/>
      <c r="T21" s="40"/>
      <c r="U21" s="40"/>
      <c r="V21" s="40"/>
    </row>
    <row r="22" spans="1:22" s="3" customFormat="1" ht="12" customHeight="1" x14ac:dyDescent="0.2">
      <c r="A22" s="34"/>
      <c r="B22" s="35">
        <v>1989</v>
      </c>
      <c r="C22" s="36">
        <v>192560</v>
      </c>
      <c r="D22" s="41">
        <f t="shared" si="1"/>
        <v>-9.5779899228482748</v>
      </c>
      <c r="E22" s="36">
        <v>2781</v>
      </c>
      <c r="F22" s="41">
        <f t="shared" si="2"/>
        <v>15.923301375573157</v>
      </c>
      <c r="G22" s="36">
        <f t="shared" si="0"/>
        <v>195341</v>
      </c>
      <c r="H22" s="41">
        <f t="shared" si="3"/>
        <v>-9.2939133342001163</v>
      </c>
      <c r="I22" s="36">
        <v>60004</v>
      </c>
      <c r="J22" s="41">
        <f t="shared" si="4"/>
        <v>3.9264249961030186</v>
      </c>
      <c r="K22" s="52">
        <f t="shared" si="9"/>
        <v>255345</v>
      </c>
      <c r="L22" s="41">
        <f t="shared" si="10"/>
        <v>-6.4988849952214087</v>
      </c>
      <c r="M22" s="36">
        <v>8548</v>
      </c>
      <c r="N22" s="41">
        <f t="shared" si="5"/>
        <v>-2.7309968138370508</v>
      </c>
      <c r="O22" s="38">
        <v>433</v>
      </c>
      <c r="P22" s="41">
        <f t="shared" si="6"/>
        <v>16.397849462365592</v>
      </c>
      <c r="Q22" s="36">
        <f t="shared" si="7"/>
        <v>264326</v>
      </c>
      <c r="R22" s="41">
        <f t="shared" si="8"/>
        <v>-6.3513939621545212</v>
      </c>
      <c r="S22" s="42"/>
      <c r="T22" s="40"/>
      <c r="U22" s="40"/>
      <c r="V22" s="40"/>
    </row>
    <row r="23" spans="1:22" s="3" customFormat="1" ht="12" customHeight="1" x14ac:dyDescent="0.2">
      <c r="A23" s="34"/>
      <c r="B23" s="35">
        <v>1990</v>
      </c>
      <c r="C23" s="36">
        <v>210047</v>
      </c>
      <c r="D23" s="41">
        <f t="shared" si="1"/>
        <v>9.081325301204819</v>
      </c>
      <c r="E23" s="36">
        <v>3672</v>
      </c>
      <c r="F23" s="41">
        <f t="shared" si="2"/>
        <v>32.038834951456316</v>
      </c>
      <c r="G23" s="36">
        <f t="shared" si="0"/>
        <v>213719</v>
      </c>
      <c r="H23" s="41">
        <f t="shared" si="3"/>
        <v>9.4081631608315721</v>
      </c>
      <c r="I23" s="36">
        <v>61004</v>
      </c>
      <c r="J23" s="41">
        <f t="shared" si="4"/>
        <v>1.6665555629624691</v>
      </c>
      <c r="K23" s="52">
        <f t="shared" si="9"/>
        <v>274723</v>
      </c>
      <c r="L23" s="41">
        <f t="shared" si="10"/>
        <v>7.5889482856527444</v>
      </c>
      <c r="M23" s="36">
        <v>7316</v>
      </c>
      <c r="N23" s="41">
        <f t="shared" si="5"/>
        <v>-14.412728123537669</v>
      </c>
      <c r="O23" s="38">
        <v>567</v>
      </c>
      <c r="P23" s="41">
        <f t="shared" si="6"/>
        <v>30.946882217090071</v>
      </c>
      <c r="Q23" s="36">
        <f t="shared" si="7"/>
        <v>282606</v>
      </c>
      <c r="R23" s="41">
        <f t="shared" si="8"/>
        <v>6.9157025793906008</v>
      </c>
      <c r="S23" s="42"/>
      <c r="T23" s="40"/>
      <c r="U23" s="40"/>
      <c r="V23" s="40"/>
    </row>
    <row r="24" spans="1:22" s="3" customFormat="1" ht="12" customHeight="1" x14ac:dyDescent="0.2">
      <c r="A24" s="34"/>
      <c r="B24" s="35">
        <v>1991</v>
      </c>
      <c r="C24" s="36">
        <v>225652</v>
      </c>
      <c r="D24" s="41">
        <f t="shared" si="1"/>
        <v>7.4292896351768887</v>
      </c>
      <c r="E24" s="36">
        <v>5052</v>
      </c>
      <c r="F24" s="41">
        <f t="shared" si="2"/>
        <v>37.58169934640523</v>
      </c>
      <c r="G24" s="36">
        <f t="shared" si="0"/>
        <v>230704</v>
      </c>
      <c r="H24" s="41">
        <f t="shared" si="3"/>
        <v>7.9473514287452209</v>
      </c>
      <c r="I24" s="36">
        <v>60274</v>
      </c>
      <c r="J24" s="41">
        <f t="shared" si="4"/>
        <v>-1.1966428430922562</v>
      </c>
      <c r="K24" s="52">
        <f t="shared" si="9"/>
        <v>290978</v>
      </c>
      <c r="L24" s="41">
        <f t="shared" si="10"/>
        <v>5.9168689916752513</v>
      </c>
      <c r="M24" s="36">
        <v>6730</v>
      </c>
      <c r="N24" s="41">
        <f t="shared" si="5"/>
        <v>-8.0098414434117</v>
      </c>
      <c r="O24" s="38">
        <v>431</v>
      </c>
      <c r="P24" s="41">
        <f t="shared" si="6"/>
        <v>-23.985890652557316</v>
      </c>
      <c r="Q24" s="36">
        <f t="shared" si="7"/>
        <v>298139</v>
      </c>
      <c r="R24" s="41">
        <f t="shared" si="8"/>
        <v>5.4963447343651586</v>
      </c>
      <c r="S24" s="42"/>
      <c r="T24" s="40"/>
      <c r="U24" s="40"/>
      <c r="V24" s="40"/>
    </row>
    <row r="25" spans="1:22" s="3" customFormat="1" ht="12" customHeight="1" x14ac:dyDescent="0.2">
      <c r="A25" s="34"/>
      <c r="B25" s="35">
        <v>1992</v>
      </c>
      <c r="C25" s="36">
        <v>275790</v>
      </c>
      <c r="D25" s="41">
        <f t="shared" si="1"/>
        <v>22.219169340400263</v>
      </c>
      <c r="E25" s="36">
        <v>6314</v>
      </c>
      <c r="F25" s="41">
        <f t="shared" si="2"/>
        <v>24.980205859065716</v>
      </c>
      <c r="G25" s="36">
        <f t="shared" si="0"/>
        <v>282104</v>
      </c>
      <c r="H25" s="41">
        <f t="shared" si="3"/>
        <v>22.279631042374646</v>
      </c>
      <c r="I25" s="36">
        <v>73109</v>
      </c>
      <c r="J25" s="41">
        <f t="shared" si="4"/>
        <v>21.294422138899026</v>
      </c>
      <c r="K25" s="52">
        <f t="shared" si="9"/>
        <v>355213</v>
      </c>
      <c r="L25" s="41">
        <f t="shared" si="10"/>
        <v>22.075552103595459</v>
      </c>
      <c r="M25" s="36">
        <v>6510</v>
      </c>
      <c r="N25" s="41">
        <f t="shared" si="5"/>
        <v>-3.2689450222882619</v>
      </c>
      <c r="O25" s="38">
        <v>379</v>
      </c>
      <c r="P25" s="41">
        <f t="shared" si="6"/>
        <v>-12.064965197215777</v>
      </c>
      <c r="Q25" s="36">
        <f t="shared" si="7"/>
        <v>362102</v>
      </c>
      <c r="R25" s="41">
        <f t="shared" si="8"/>
        <v>21.454086852105895</v>
      </c>
      <c r="S25" s="42"/>
      <c r="T25" s="40"/>
      <c r="U25" s="40"/>
      <c r="V25" s="40"/>
    </row>
    <row r="26" spans="1:22" s="3" customFormat="1" ht="12" customHeight="1" x14ac:dyDescent="0.2">
      <c r="A26" s="34"/>
      <c r="B26" s="35">
        <v>1993</v>
      </c>
      <c r="C26" s="36">
        <v>241781</v>
      </c>
      <c r="D26" s="41">
        <f t="shared" si="1"/>
        <v>-12.331484100221182</v>
      </c>
      <c r="E26" s="36">
        <v>7322</v>
      </c>
      <c r="F26" s="41">
        <f t="shared" si="2"/>
        <v>15.964523281596451</v>
      </c>
      <c r="G26" s="36">
        <f t="shared" si="0"/>
        <v>249103</v>
      </c>
      <c r="H26" s="41">
        <f t="shared" si="3"/>
        <v>-11.698168051498739</v>
      </c>
      <c r="I26" s="36">
        <v>72035</v>
      </c>
      <c r="J26" s="41">
        <f t="shared" si="4"/>
        <v>-1.4690393795565526</v>
      </c>
      <c r="K26" s="52">
        <f t="shared" si="9"/>
        <v>321138</v>
      </c>
      <c r="L26" s="41">
        <f t="shared" si="10"/>
        <v>-9.5928358477871019</v>
      </c>
      <c r="M26" s="36">
        <v>4526</v>
      </c>
      <c r="N26" s="41">
        <f t="shared" si="5"/>
        <v>-30.476190476190478</v>
      </c>
      <c r="O26" s="38">
        <v>382</v>
      </c>
      <c r="P26" s="41">
        <f t="shared" si="6"/>
        <v>0.79155672823219003</v>
      </c>
      <c r="Q26" s="36">
        <f t="shared" si="7"/>
        <v>326046</v>
      </c>
      <c r="R26" s="41">
        <f t="shared" si="8"/>
        <v>-9.9574153139170729</v>
      </c>
      <c r="S26" s="42"/>
      <c r="T26" s="40"/>
      <c r="U26" s="40"/>
      <c r="V26" s="40"/>
    </row>
    <row r="27" spans="1:22" s="3" customFormat="1" ht="12" customHeight="1" x14ac:dyDescent="0.2">
      <c r="A27" s="34"/>
      <c r="B27" s="35">
        <v>1994</v>
      </c>
      <c r="C27" s="36">
        <v>232912</v>
      </c>
      <c r="D27" s="41">
        <f t="shared" si="1"/>
        <v>-3.6681955984961601</v>
      </c>
      <c r="E27" s="36">
        <v>10273</v>
      </c>
      <c r="F27" s="41">
        <f t="shared" si="2"/>
        <v>40.303195848128922</v>
      </c>
      <c r="G27" s="36">
        <f t="shared" si="0"/>
        <v>243185</v>
      </c>
      <c r="H27" s="41">
        <f t="shared" si="3"/>
        <v>-2.375724098063853</v>
      </c>
      <c r="I27" s="36">
        <v>88180</v>
      </c>
      <c r="J27" s="41">
        <f t="shared" si="4"/>
        <v>22.412716040813493</v>
      </c>
      <c r="K27" s="52">
        <f t="shared" si="9"/>
        <v>331365</v>
      </c>
      <c r="L27" s="41">
        <f t="shared" si="10"/>
        <v>3.1846122227827287</v>
      </c>
      <c r="M27" s="36">
        <v>3458</v>
      </c>
      <c r="N27" s="41">
        <f t="shared" si="5"/>
        <v>-23.596995139195759</v>
      </c>
      <c r="O27" s="38">
        <v>352</v>
      </c>
      <c r="P27" s="41">
        <f t="shared" si="6"/>
        <v>-7.8534031413612562</v>
      </c>
      <c r="Q27" s="36">
        <f t="shared" si="7"/>
        <v>335175</v>
      </c>
      <c r="R27" s="41">
        <f t="shared" si="8"/>
        <v>2.7999116689056147</v>
      </c>
      <c r="S27" s="42"/>
      <c r="T27" s="40"/>
      <c r="U27" s="40"/>
      <c r="V27" s="40"/>
    </row>
    <row r="28" spans="1:22" s="3" customFormat="1" ht="12" customHeight="1" x14ac:dyDescent="0.2">
      <c r="A28" s="34"/>
      <c r="B28" s="35">
        <v>1995</v>
      </c>
      <c r="C28" s="36">
        <v>201471</v>
      </c>
      <c r="D28" s="41">
        <f t="shared" si="1"/>
        <v>-13.49908978498317</v>
      </c>
      <c r="E28" s="36">
        <v>7447</v>
      </c>
      <c r="F28" s="41">
        <f t="shared" si="2"/>
        <v>-27.50900418572958</v>
      </c>
      <c r="G28" s="36">
        <f t="shared" si="0"/>
        <v>208918</v>
      </c>
      <c r="H28" s="41">
        <f t="shared" ref="H28:J32" si="11">+(G28-G27)/G27*100</f>
        <v>-14.090918436581203</v>
      </c>
      <c r="I28" s="36">
        <v>58734</v>
      </c>
      <c r="J28" s="41">
        <f t="shared" si="11"/>
        <v>-33.393059650714449</v>
      </c>
      <c r="K28" s="52">
        <f t="shared" si="9"/>
        <v>267652</v>
      </c>
      <c r="L28" s="41">
        <f t="shared" si="10"/>
        <v>-19.227438021517056</v>
      </c>
      <c r="M28" s="36">
        <v>3651</v>
      </c>
      <c r="N28" s="41">
        <f t="shared" si="5"/>
        <v>5.5812608444187397</v>
      </c>
      <c r="O28" s="38">
        <v>398</v>
      </c>
      <c r="P28" s="41">
        <f t="shared" si="6"/>
        <v>13.068181818181818</v>
      </c>
      <c r="Q28" s="36">
        <f t="shared" si="7"/>
        <v>271701</v>
      </c>
      <c r="R28" s="41">
        <f t="shared" si="8"/>
        <v>-18.937569926157977</v>
      </c>
      <c r="S28" s="42"/>
      <c r="T28" s="40"/>
      <c r="U28" s="40"/>
      <c r="V28" s="40"/>
    </row>
    <row r="29" spans="1:22" s="3" customFormat="1" ht="12" customHeight="1" x14ac:dyDescent="0.2">
      <c r="A29" s="34"/>
      <c r="B29" s="35">
        <v>1996</v>
      </c>
      <c r="C29" s="36">
        <v>217910</v>
      </c>
      <c r="D29" s="41">
        <f t="shared" si="1"/>
        <v>8.1594869733112958</v>
      </c>
      <c r="E29" s="36">
        <v>10001</v>
      </c>
      <c r="F29" s="41">
        <f t="shared" si="2"/>
        <v>34.295689539411846</v>
      </c>
      <c r="G29" s="36">
        <f t="shared" si="0"/>
        <v>227911</v>
      </c>
      <c r="H29" s="41">
        <f t="shared" si="11"/>
        <v>9.0911266621353839</v>
      </c>
      <c r="I29" s="36">
        <v>74597</v>
      </c>
      <c r="J29" s="41">
        <f t="shared" si="11"/>
        <v>27.008206490278202</v>
      </c>
      <c r="K29" s="52">
        <f t="shared" si="9"/>
        <v>302508</v>
      </c>
      <c r="L29" s="41">
        <f t="shared" si="10"/>
        <v>13.022880456712446</v>
      </c>
      <c r="M29" s="36">
        <v>3869</v>
      </c>
      <c r="N29" s="41">
        <f t="shared" si="5"/>
        <v>5.9709668583949602</v>
      </c>
      <c r="O29" s="38">
        <v>357</v>
      </c>
      <c r="P29" s="41">
        <f t="shared" si="6"/>
        <v>-10.301507537688442</v>
      </c>
      <c r="Q29" s="36">
        <f t="shared" si="7"/>
        <v>306734</v>
      </c>
      <c r="R29" s="41">
        <f t="shared" si="8"/>
        <v>12.893953279524183</v>
      </c>
      <c r="S29" s="42"/>
      <c r="T29" s="40"/>
      <c r="U29" s="40"/>
      <c r="V29" s="40"/>
    </row>
    <row r="30" spans="1:22" s="3" customFormat="1" ht="12" customHeight="1" x14ac:dyDescent="0.2">
      <c r="A30" s="34"/>
      <c r="B30" s="35">
        <v>1997</v>
      </c>
      <c r="C30" s="36">
        <v>213636</v>
      </c>
      <c r="D30" s="41">
        <f t="shared" si="1"/>
        <v>-1.9613601945757422</v>
      </c>
      <c r="E30" s="36">
        <v>12957</v>
      </c>
      <c r="F30" s="41">
        <f t="shared" si="2"/>
        <v>29.557044295570446</v>
      </c>
      <c r="G30" s="36">
        <f t="shared" si="0"/>
        <v>226593</v>
      </c>
      <c r="H30" s="41">
        <f t="shared" si="11"/>
        <v>-0.57829591375580824</v>
      </c>
      <c r="I30" s="36">
        <v>90199</v>
      </c>
      <c r="J30" s="41">
        <f t="shared" si="11"/>
        <v>20.915050203091276</v>
      </c>
      <c r="K30" s="52">
        <f t="shared" si="9"/>
        <v>316792</v>
      </c>
      <c r="L30" s="41">
        <f t="shared" si="10"/>
        <v>4.7218585954751608</v>
      </c>
      <c r="M30" s="36">
        <v>5145</v>
      </c>
      <c r="N30" s="41">
        <f t="shared" si="5"/>
        <v>32.980098216593433</v>
      </c>
      <c r="O30" s="38">
        <v>493</v>
      </c>
      <c r="P30" s="41">
        <f t="shared" si="6"/>
        <v>38.095238095238095</v>
      </c>
      <c r="Q30" s="36">
        <f t="shared" si="7"/>
        <v>322430</v>
      </c>
      <c r="R30" s="41">
        <f t="shared" si="8"/>
        <v>5.117137324196209</v>
      </c>
      <c r="S30" s="42"/>
      <c r="T30" s="40"/>
      <c r="U30" s="40"/>
      <c r="V30" s="40"/>
    </row>
    <row r="31" spans="1:22" s="3" customFormat="1" ht="12" customHeight="1" x14ac:dyDescent="0.2">
      <c r="A31" s="34"/>
      <c r="B31" s="35">
        <v>1998</v>
      </c>
      <c r="C31" s="36">
        <v>248398</v>
      </c>
      <c r="D31" s="41">
        <f t="shared" si="1"/>
        <v>16.271602164429215</v>
      </c>
      <c r="E31" s="36">
        <v>18772</v>
      </c>
      <c r="F31" s="41">
        <f t="shared" si="2"/>
        <v>44.879215867870649</v>
      </c>
      <c r="G31" s="36">
        <f t="shared" si="0"/>
        <v>267170</v>
      </c>
      <c r="H31" s="41">
        <f t="shared" si="11"/>
        <v>17.907437564267209</v>
      </c>
      <c r="I31" s="36">
        <v>100986</v>
      </c>
      <c r="J31" s="41">
        <f t="shared" si="11"/>
        <v>11.959112628743112</v>
      </c>
      <c r="K31" s="52">
        <f t="shared" si="9"/>
        <v>368156</v>
      </c>
      <c r="L31" s="41">
        <f t="shared" si="10"/>
        <v>16.213793277608023</v>
      </c>
      <c r="M31" s="36">
        <v>5759</v>
      </c>
      <c r="N31" s="41">
        <f t="shared" si="5"/>
        <v>11.933916423712342</v>
      </c>
      <c r="O31" s="38">
        <v>703</v>
      </c>
      <c r="P31" s="41">
        <f t="shared" si="6"/>
        <v>42.596348884381342</v>
      </c>
      <c r="Q31" s="36">
        <f t="shared" si="7"/>
        <v>374618</v>
      </c>
      <c r="R31" s="41">
        <f t="shared" si="8"/>
        <v>16.185838786713393</v>
      </c>
      <c r="S31" s="42"/>
      <c r="T31" s="40"/>
      <c r="U31" s="102"/>
      <c r="V31" s="40"/>
    </row>
    <row r="32" spans="1:22" s="3" customFormat="1" ht="12" customHeight="1" x14ac:dyDescent="0.2">
      <c r="A32" s="34"/>
      <c r="B32" s="35">
        <v>1999</v>
      </c>
      <c r="C32" s="36">
        <v>272883</v>
      </c>
      <c r="D32" s="41">
        <f t="shared" si="1"/>
        <v>9.857164711471107</v>
      </c>
      <c r="E32" s="36">
        <v>24787</v>
      </c>
      <c r="F32" s="41">
        <f t="shared" si="2"/>
        <v>32.042403579799696</v>
      </c>
      <c r="G32" s="36">
        <f t="shared" si="0"/>
        <v>297670</v>
      </c>
      <c r="H32" s="41">
        <f t="shared" si="11"/>
        <v>11.415952389864131</v>
      </c>
      <c r="I32" s="36">
        <v>102285</v>
      </c>
      <c r="J32" s="41">
        <f t="shared" si="11"/>
        <v>1.2863169152159706</v>
      </c>
      <c r="K32" s="52">
        <f t="shared" si="9"/>
        <v>399955</v>
      </c>
      <c r="L32" s="41">
        <f t="shared" si="10"/>
        <v>8.6373711144188867</v>
      </c>
      <c r="M32" s="36">
        <v>7072</v>
      </c>
      <c r="N32" s="41">
        <f t="shared" si="5"/>
        <v>22.799097065462753</v>
      </c>
      <c r="O32" s="38">
        <v>652</v>
      </c>
      <c r="P32" s="41">
        <f>+(O32-O31)/O31*100</f>
        <v>-7.2546230440967276</v>
      </c>
      <c r="Q32" s="36">
        <f t="shared" si="7"/>
        <v>407679</v>
      </c>
      <c r="R32" s="41">
        <f t="shared" ref="R32:R38" si="12">+(Q32-Q31)/Q31*100</f>
        <v>8.8252566614524657</v>
      </c>
      <c r="S32" s="42"/>
      <c r="T32" s="40"/>
      <c r="U32" s="102"/>
      <c r="V32" s="40"/>
    </row>
    <row r="33" spans="1:22" s="3" customFormat="1" ht="12" customHeight="1" x14ac:dyDescent="0.2">
      <c r="A33" s="34"/>
      <c r="B33" s="35">
        <v>2000</v>
      </c>
      <c r="C33" s="36">
        <v>263381</v>
      </c>
      <c r="D33" s="41">
        <f t="shared" ref="D33:D39" si="13">+(C33-C32)/C32*100</f>
        <v>-3.4820783999003235</v>
      </c>
      <c r="E33" s="36">
        <v>32109</v>
      </c>
      <c r="F33" s="41">
        <f t="shared" si="2"/>
        <v>29.539678057046032</v>
      </c>
      <c r="G33" s="36">
        <f t="shared" si="0"/>
        <v>295490</v>
      </c>
      <c r="H33" s="41">
        <f t="shared" ref="H33:H38" si="14">+(G33-G32)/G32*100</f>
        <v>-0.7323546208889038</v>
      </c>
      <c r="I33" s="36">
        <v>115040</v>
      </c>
      <c r="J33" s="41">
        <f t="shared" ref="J33:J39" si="15">+(I33-I32)/I32*100</f>
        <v>12.470059148457741</v>
      </c>
      <c r="K33" s="52">
        <f t="shared" si="9"/>
        <v>410530</v>
      </c>
      <c r="L33" s="41">
        <f t="shared" si="10"/>
        <v>2.6440474553387254</v>
      </c>
      <c r="M33" s="36">
        <v>7424</v>
      </c>
      <c r="N33" s="41">
        <f>+(M33-M32)/M32*100</f>
        <v>4.9773755656108598</v>
      </c>
      <c r="O33" s="38">
        <v>927</v>
      </c>
      <c r="P33" s="41">
        <f>+(O33-O32)/O32*100</f>
        <v>42.177914110429448</v>
      </c>
      <c r="Q33" s="36">
        <f t="shared" si="7"/>
        <v>418881</v>
      </c>
      <c r="R33" s="41">
        <f t="shared" si="12"/>
        <v>2.7477500680682594</v>
      </c>
      <c r="S33" s="42"/>
      <c r="T33" s="40"/>
      <c r="U33" s="102"/>
      <c r="V33" s="40"/>
    </row>
    <row r="34" spans="1:22" s="3" customFormat="1" ht="12" customHeight="1" x14ac:dyDescent="0.2">
      <c r="A34" s="34"/>
      <c r="B34" s="35">
        <v>2001</v>
      </c>
      <c r="C34" s="36">
        <v>253630</v>
      </c>
      <c r="D34" s="41">
        <f t="shared" si="13"/>
        <v>-3.7022412398768321</v>
      </c>
      <c r="E34" s="36">
        <v>6686</v>
      </c>
      <c r="F34" s="41">
        <f t="shared" si="2"/>
        <v>-79.177177738328822</v>
      </c>
      <c r="G34" s="36">
        <f t="shared" si="0"/>
        <v>260316</v>
      </c>
      <c r="H34" s="41">
        <f t="shared" si="14"/>
        <v>-11.903617719719788</v>
      </c>
      <c r="I34" s="36">
        <v>93578</v>
      </c>
      <c r="J34" s="41">
        <f t="shared" si="15"/>
        <v>-18.656119610570236</v>
      </c>
      <c r="K34" s="52">
        <f t="shared" si="9"/>
        <v>353894</v>
      </c>
      <c r="L34" s="41">
        <f t="shared" si="10"/>
        <v>-13.795824909263635</v>
      </c>
      <c r="M34" s="36">
        <v>6698</v>
      </c>
      <c r="N34" s="41">
        <f>+(M34-M33)/M33*100</f>
        <v>-9.7790948275862064</v>
      </c>
      <c r="O34" s="38">
        <v>874</v>
      </c>
      <c r="P34" s="41">
        <f>+(O34-O33)/O33*100</f>
        <v>-5.7173678532901828</v>
      </c>
      <c r="Q34" s="36">
        <f t="shared" si="7"/>
        <v>361466</v>
      </c>
      <c r="R34" s="41">
        <f t="shared" si="12"/>
        <v>-13.706756811600432</v>
      </c>
      <c r="S34" s="42"/>
      <c r="T34" s="40"/>
      <c r="U34" s="102"/>
      <c r="V34" s="40"/>
    </row>
    <row r="35" spans="1:22" s="133" customFormat="1" ht="12" customHeight="1" x14ac:dyDescent="0.2">
      <c r="A35" s="124"/>
      <c r="B35" s="125">
        <v>2002</v>
      </c>
      <c r="C35" s="126">
        <v>225477</v>
      </c>
      <c r="D35" s="127">
        <f t="shared" si="13"/>
        <v>-11.100027599258762</v>
      </c>
      <c r="E35" s="126">
        <v>3097</v>
      </c>
      <c r="F35" s="127">
        <f t="shared" si="2"/>
        <v>-53.679329943164824</v>
      </c>
      <c r="G35" s="128">
        <f>+C35+E35</f>
        <v>228574</v>
      </c>
      <c r="H35" s="127">
        <f t="shared" si="14"/>
        <v>-12.193641574086879</v>
      </c>
      <c r="I35" s="126">
        <v>76813</v>
      </c>
      <c r="J35" s="127">
        <f t="shared" si="15"/>
        <v>-17.915535702836134</v>
      </c>
      <c r="K35" s="52">
        <f t="shared" si="9"/>
        <v>305387</v>
      </c>
      <c r="L35" s="41">
        <f t="shared" si="10"/>
        <v>-13.706646623000108</v>
      </c>
      <c r="M35" s="128">
        <v>4742</v>
      </c>
      <c r="N35" s="127">
        <f>+(M35-M33)/M33*100</f>
        <v>-36.126077586206897</v>
      </c>
      <c r="O35" s="129">
        <v>694</v>
      </c>
      <c r="P35" s="127">
        <f>+(O35-O33)/O33*100</f>
        <v>-25.134843581445519</v>
      </c>
      <c r="Q35" s="36">
        <f t="shared" si="7"/>
        <v>310823</v>
      </c>
      <c r="R35" s="127">
        <f t="shared" si="12"/>
        <v>-14.010446349034211</v>
      </c>
      <c r="S35" s="130"/>
      <c r="T35" s="131"/>
      <c r="U35" s="132"/>
      <c r="V35" s="131"/>
    </row>
    <row r="36" spans="1:22" s="133" customFormat="1" ht="12" customHeight="1" x14ac:dyDescent="0.2">
      <c r="A36" s="124"/>
      <c r="B36" s="125">
        <v>2003</v>
      </c>
      <c r="C36" s="126">
        <v>189134</v>
      </c>
      <c r="D36" s="127">
        <f t="shared" si="13"/>
        <v>-16.118273704191559</v>
      </c>
      <c r="E36" s="126">
        <v>3171</v>
      </c>
      <c r="F36" s="127">
        <f t="shared" ref="F36:F41" si="16">+(E36-E35)/E35*100</f>
        <v>2.3894091055860511</v>
      </c>
      <c r="G36" s="128">
        <f t="shared" si="0"/>
        <v>192305</v>
      </c>
      <c r="H36" s="127">
        <f t="shared" si="14"/>
        <v>-15.867508990523858</v>
      </c>
      <c r="I36" s="126">
        <v>66555</v>
      </c>
      <c r="J36" s="127">
        <f t="shared" si="15"/>
        <v>-13.354510304245377</v>
      </c>
      <c r="K36" s="52">
        <f t="shared" si="9"/>
        <v>258860</v>
      </c>
      <c r="L36" s="41">
        <f t="shared" si="10"/>
        <v>-15.235422594936916</v>
      </c>
      <c r="M36" s="128">
        <v>3736</v>
      </c>
      <c r="N36" s="127">
        <f t="shared" ref="N36:N41" si="17">+(M36-M35)/M35*100</f>
        <v>-21.214677351328554</v>
      </c>
      <c r="O36" s="129">
        <v>558</v>
      </c>
      <c r="P36" s="127">
        <f t="shared" ref="P36:P41" si="18">+(O36-O35)/O35*100</f>
        <v>-19.596541786743515</v>
      </c>
      <c r="Q36" s="36">
        <f t="shared" si="7"/>
        <v>263154</v>
      </c>
      <c r="R36" s="127">
        <f t="shared" si="12"/>
        <v>-15.336381155834673</v>
      </c>
      <c r="S36" s="130"/>
      <c r="T36" s="131"/>
      <c r="U36" s="132"/>
      <c r="V36" s="131"/>
    </row>
    <row r="37" spans="1:22" s="133" customFormat="1" ht="12" customHeight="1" x14ac:dyDescent="0.2">
      <c r="A37" s="124"/>
      <c r="B37" s="125">
        <v>2004</v>
      </c>
      <c r="C37" s="126">
        <v>196614</v>
      </c>
      <c r="D37" s="127">
        <f t="shared" si="13"/>
        <v>3.9548679772013493</v>
      </c>
      <c r="E37" s="126">
        <v>3554</v>
      </c>
      <c r="F37" s="127">
        <f t="shared" si="16"/>
        <v>12.078208766950489</v>
      </c>
      <c r="G37" s="128">
        <f t="shared" si="0"/>
        <v>200168</v>
      </c>
      <c r="H37" s="127">
        <f t="shared" si="14"/>
        <v>4.0888172434414081</v>
      </c>
      <c r="I37" s="126">
        <v>68707</v>
      </c>
      <c r="J37" s="127">
        <f t="shared" si="15"/>
        <v>3.2334159717526858</v>
      </c>
      <c r="K37" s="52">
        <f t="shared" si="9"/>
        <v>268875</v>
      </c>
      <c r="L37" s="41">
        <f t="shared" si="10"/>
        <v>3.868886656880167</v>
      </c>
      <c r="M37" s="128">
        <v>4679</v>
      </c>
      <c r="N37" s="127">
        <f t="shared" si="17"/>
        <v>25.240899357601716</v>
      </c>
      <c r="O37" s="129">
        <v>641</v>
      </c>
      <c r="P37" s="127">
        <f t="shared" si="18"/>
        <v>14.874551971326163</v>
      </c>
      <c r="Q37" s="36">
        <f t="shared" si="7"/>
        <v>274195</v>
      </c>
      <c r="R37" s="127">
        <f t="shared" si="12"/>
        <v>4.1956420955030129</v>
      </c>
      <c r="S37" s="130"/>
      <c r="T37" s="131"/>
      <c r="U37" s="132"/>
      <c r="V37" s="131"/>
    </row>
    <row r="38" spans="1:22" s="133" customFormat="1" ht="12" customHeight="1" x14ac:dyDescent="0.2">
      <c r="A38" s="124"/>
      <c r="B38" s="125">
        <v>2005</v>
      </c>
      <c r="C38" s="126">
        <v>201772</v>
      </c>
      <c r="D38" s="127">
        <f t="shared" si="13"/>
        <v>2.6234144058917472</v>
      </c>
      <c r="E38" s="126">
        <v>4627</v>
      </c>
      <c r="F38" s="127">
        <f t="shared" si="16"/>
        <v>30.191333708497471</v>
      </c>
      <c r="G38" s="128">
        <f t="shared" si="0"/>
        <v>206399</v>
      </c>
      <c r="H38" s="127">
        <f t="shared" si="14"/>
        <v>3.1128851764517806</v>
      </c>
      <c r="I38" s="126">
        <v>66727</v>
      </c>
      <c r="J38" s="127">
        <f t="shared" si="15"/>
        <v>-2.8818024364329689</v>
      </c>
      <c r="K38" s="52">
        <f t="shared" si="9"/>
        <v>273126</v>
      </c>
      <c r="L38" s="41">
        <f t="shared" si="10"/>
        <v>1.5810320781032079</v>
      </c>
      <c r="M38" s="128">
        <v>4616</v>
      </c>
      <c r="N38" s="127">
        <f t="shared" si="17"/>
        <v>-1.3464415473391749</v>
      </c>
      <c r="O38" s="129">
        <v>728</v>
      </c>
      <c r="P38" s="127">
        <f t="shared" si="18"/>
        <v>13.572542901716069</v>
      </c>
      <c r="Q38" s="36">
        <f>+O38+M38+K38</f>
        <v>278470</v>
      </c>
      <c r="R38" s="127">
        <f t="shared" si="12"/>
        <v>1.5591093929502726</v>
      </c>
      <c r="S38" s="130"/>
      <c r="T38" s="131"/>
      <c r="U38" s="132"/>
      <c r="V38" s="131"/>
    </row>
    <row r="39" spans="1:22" s="133" customFormat="1" ht="12" customHeight="1" x14ac:dyDescent="0.2">
      <c r="A39" s="124"/>
      <c r="B39" s="125">
        <v>2006</v>
      </c>
      <c r="C39" s="126">
        <v>189651</v>
      </c>
      <c r="D39" s="127">
        <f t="shared" si="13"/>
        <v>-6.0072755387268799</v>
      </c>
      <c r="E39" s="126">
        <v>4956</v>
      </c>
      <c r="F39" s="127">
        <f t="shared" si="16"/>
        <v>7.1104387291981848</v>
      </c>
      <c r="G39" s="128">
        <f t="shared" ref="G39:G48" si="19">+C39+E39</f>
        <v>194607</v>
      </c>
      <c r="H39" s="127">
        <f t="shared" ref="H39:H48" si="20">+(G39-G38)/G38*100</f>
        <v>-5.7132059748351489</v>
      </c>
      <c r="I39" s="126">
        <v>64582</v>
      </c>
      <c r="J39" s="127">
        <f t="shared" si="15"/>
        <v>-3.2145907953302264</v>
      </c>
      <c r="K39" s="52">
        <f t="shared" si="9"/>
        <v>259189</v>
      </c>
      <c r="L39" s="41">
        <f t="shared" si="10"/>
        <v>-5.1027730790917012</v>
      </c>
      <c r="M39" s="128">
        <v>5406</v>
      </c>
      <c r="N39" s="127">
        <f t="shared" si="17"/>
        <v>17.114384748700175</v>
      </c>
      <c r="O39" s="129">
        <v>579</v>
      </c>
      <c r="P39" s="127">
        <f t="shared" si="18"/>
        <v>-20.467032967032967</v>
      </c>
      <c r="Q39" s="36">
        <f t="shared" si="7"/>
        <v>265174</v>
      </c>
      <c r="R39" s="127">
        <f t="shared" ref="R39:R45" si="21">+(Q39-Q38)/Q38*100</f>
        <v>-4.7746615434337629</v>
      </c>
      <c r="S39" s="130"/>
      <c r="T39" s="131"/>
      <c r="U39" s="132"/>
      <c r="V39" s="131"/>
    </row>
    <row r="40" spans="1:22" s="133" customFormat="1" ht="12" customHeight="1" x14ac:dyDescent="0.2">
      <c r="A40" s="124"/>
      <c r="B40" s="125">
        <v>2007</v>
      </c>
      <c r="C40" s="126">
        <v>195180</v>
      </c>
      <c r="D40" s="127">
        <f t="shared" ref="D40:D48" si="22">+(C40-C39)/C39*100</f>
        <v>2.9153550469019409</v>
      </c>
      <c r="E40" s="126">
        <v>6520</v>
      </c>
      <c r="F40" s="127">
        <f t="shared" si="16"/>
        <v>31.557707828894273</v>
      </c>
      <c r="G40" s="128">
        <f t="shared" si="19"/>
        <v>201700</v>
      </c>
      <c r="H40" s="127">
        <f t="shared" si="20"/>
        <v>3.6447815340660923</v>
      </c>
      <c r="I40" s="126">
        <v>68537</v>
      </c>
      <c r="J40" s="127">
        <f t="shared" ref="J40:J48" si="23">+(I40-I39)/I39*100</f>
        <v>6.1239973986559724</v>
      </c>
      <c r="K40" s="52">
        <f t="shared" si="9"/>
        <v>270237</v>
      </c>
      <c r="L40" s="41">
        <f t="shared" si="10"/>
        <v>4.2625265732727851</v>
      </c>
      <c r="M40" s="128">
        <v>5644</v>
      </c>
      <c r="N40" s="127">
        <f t="shared" si="17"/>
        <v>4.4025157232704402</v>
      </c>
      <c r="O40" s="129">
        <v>725</v>
      </c>
      <c r="P40" s="127">
        <f t="shared" si="18"/>
        <v>25.215889464594127</v>
      </c>
      <c r="Q40" s="36">
        <f t="shared" si="7"/>
        <v>276606</v>
      </c>
      <c r="R40" s="127">
        <f t="shared" si="21"/>
        <v>4.3111315589009473</v>
      </c>
      <c r="S40" s="130"/>
      <c r="T40" s="131"/>
      <c r="U40" s="132"/>
      <c r="V40" s="131"/>
    </row>
    <row r="41" spans="1:22" s="133" customFormat="1" ht="12" customHeight="1" x14ac:dyDescent="0.2">
      <c r="A41" s="124"/>
      <c r="B41" s="125">
        <v>2008</v>
      </c>
      <c r="C41" s="126">
        <v>208448</v>
      </c>
      <c r="D41" s="127">
        <f t="shared" si="22"/>
        <v>6.7978276462752323</v>
      </c>
      <c r="E41" s="126">
        <v>4846</v>
      </c>
      <c r="F41" s="127">
        <f t="shared" si="16"/>
        <v>-25.674846625766872</v>
      </c>
      <c r="G41" s="128">
        <f t="shared" si="19"/>
        <v>213294</v>
      </c>
      <c r="H41" s="127">
        <f t="shared" si="20"/>
        <v>5.7481408031730288</v>
      </c>
      <c r="I41" s="126">
        <v>55499</v>
      </c>
      <c r="J41" s="127">
        <f t="shared" si="23"/>
        <v>-19.023301282518933</v>
      </c>
      <c r="K41" s="52">
        <f t="shared" si="9"/>
        <v>268793</v>
      </c>
      <c r="L41" s="41">
        <f t="shared" si="10"/>
        <v>-0.5343457779652675</v>
      </c>
      <c r="M41" s="128">
        <v>5536</v>
      </c>
      <c r="N41" s="127">
        <f t="shared" si="17"/>
        <v>-1.9135364989369241</v>
      </c>
      <c r="O41" s="129">
        <v>798</v>
      </c>
      <c r="P41" s="127">
        <f t="shared" si="18"/>
        <v>10.068965517241379</v>
      </c>
      <c r="Q41" s="36">
        <f t="shared" si="7"/>
        <v>275127</v>
      </c>
      <c r="R41" s="127">
        <f t="shared" si="21"/>
        <v>-0.53469555974924621</v>
      </c>
      <c r="S41" s="130"/>
      <c r="T41" s="131"/>
      <c r="U41" s="132"/>
      <c r="V41" s="131"/>
    </row>
    <row r="42" spans="1:22" s="133" customFormat="1" ht="12" customHeight="1" x14ac:dyDescent="0.2">
      <c r="A42" s="124"/>
      <c r="B42" s="125">
        <v>2009</v>
      </c>
      <c r="C42" s="126">
        <v>155466</v>
      </c>
      <c r="D42" s="152">
        <f t="shared" si="22"/>
        <v>-25.41737027939822</v>
      </c>
      <c r="E42" s="126">
        <v>5481</v>
      </c>
      <c r="F42" s="152">
        <f t="shared" ref="F42:F48" si="24">+(E42-E41)/E41*100</f>
        <v>13.103590590177467</v>
      </c>
      <c r="G42" s="126">
        <f t="shared" si="19"/>
        <v>160947</v>
      </c>
      <c r="H42" s="152">
        <f t="shared" si="20"/>
        <v>-24.542181214661454</v>
      </c>
      <c r="I42" s="126">
        <v>38972</v>
      </c>
      <c r="J42" s="127">
        <f t="shared" si="23"/>
        <v>-29.778914935404245</v>
      </c>
      <c r="K42" s="52">
        <f t="shared" si="9"/>
        <v>199919</v>
      </c>
      <c r="L42" s="41">
        <f t="shared" si="10"/>
        <v>-25.623435134099477</v>
      </c>
      <c r="M42" s="128">
        <v>3213</v>
      </c>
      <c r="N42" s="127">
        <f t="shared" ref="N42:N48" si="25">+(M42-M41)/M41*100</f>
        <v>-41.961705202312139</v>
      </c>
      <c r="O42" s="129">
        <v>628</v>
      </c>
      <c r="P42" s="127">
        <f t="shared" ref="P42:P48" si="26">+(O42-O41)/O41*100</f>
        <v>-21.303258145363408</v>
      </c>
      <c r="Q42" s="36">
        <f t="shared" ref="Q42:Q48" si="27">+O42+M42+K42</f>
        <v>203760</v>
      </c>
      <c r="R42" s="127">
        <f t="shared" si="21"/>
        <v>-25.939656958422834</v>
      </c>
      <c r="S42" s="130"/>
      <c r="T42" s="131"/>
      <c r="U42" s="132"/>
      <c r="V42" s="131"/>
    </row>
    <row r="43" spans="1:22" s="133" customFormat="1" ht="12" customHeight="1" x14ac:dyDescent="0.2">
      <c r="A43" s="124"/>
      <c r="B43" s="125">
        <v>2010</v>
      </c>
      <c r="C43" s="126">
        <v>214300</v>
      </c>
      <c r="D43" s="152">
        <f t="shared" si="22"/>
        <v>37.843644269486575</v>
      </c>
      <c r="E43" s="126">
        <v>9099</v>
      </c>
      <c r="F43" s="152">
        <f t="shared" si="24"/>
        <v>66.009852216748769</v>
      </c>
      <c r="G43" s="126">
        <f t="shared" si="19"/>
        <v>223399</v>
      </c>
      <c r="H43" s="152">
        <f t="shared" si="20"/>
        <v>38.802835716105299</v>
      </c>
      <c r="I43" s="126">
        <v>45734</v>
      </c>
      <c r="J43" s="127">
        <f t="shared" si="23"/>
        <v>17.350918608231549</v>
      </c>
      <c r="K43" s="52">
        <f t="shared" si="9"/>
        <v>269133</v>
      </c>
      <c r="L43" s="41">
        <f t="shared" si="10"/>
        <v>34.621021513713053</v>
      </c>
      <c r="M43" s="128">
        <v>3130</v>
      </c>
      <c r="N43" s="127">
        <f t="shared" si="25"/>
        <v>-2.583255524431995</v>
      </c>
      <c r="O43" s="129">
        <v>491</v>
      </c>
      <c r="P43" s="127">
        <f t="shared" si="26"/>
        <v>-21.815286624203821</v>
      </c>
      <c r="Q43" s="36">
        <f t="shared" si="27"/>
        <v>272754</v>
      </c>
      <c r="R43" s="127">
        <f t="shared" si="21"/>
        <v>33.860424028268547</v>
      </c>
      <c r="S43" s="130"/>
      <c r="T43" s="131"/>
      <c r="U43" s="132"/>
      <c r="V43" s="131"/>
    </row>
    <row r="44" spans="1:22" s="133" customFormat="1" ht="12" customHeight="1" x14ac:dyDescent="0.2">
      <c r="A44" s="124"/>
      <c r="B44" s="125">
        <v>2011</v>
      </c>
      <c r="C44" s="126">
        <v>145961</v>
      </c>
      <c r="D44" s="152">
        <f t="shared" si="22"/>
        <v>-31.889407372841809</v>
      </c>
      <c r="E44" s="126">
        <v>7443</v>
      </c>
      <c r="F44" s="152">
        <f t="shared" si="24"/>
        <v>-18.199802176063304</v>
      </c>
      <c r="G44" s="126">
        <f t="shared" si="19"/>
        <v>153404</v>
      </c>
      <c r="H44" s="152">
        <f t="shared" si="20"/>
        <v>-31.331832282149875</v>
      </c>
      <c r="I44" s="126">
        <v>34963</v>
      </c>
      <c r="J44" s="127">
        <f t="shared" si="23"/>
        <v>-23.551405956181394</v>
      </c>
      <c r="K44" s="52">
        <f t="shared" si="9"/>
        <v>188367</v>
      </c>
      <c r="L44" s="41">
        <f>+(K44-K43)/K43*100</f>
        <v>-30.009697807403775</v>
      </c>
      <c r="M44" s="128">
        <v>2665</v>
      </c>
      <c r="N44" s="127">
        <f t="shared" si="25"/>
        <v>-14.856230031948881</v>
      </c>
      <c r="O44" s="129">
        <v>330</v>
      </c>
      <c r="P44" s="127">
        <f t="shared" si="26"/>
        <v>-32.790224032586558</v>
      </c>
      <c r="Q44" s="36">
        <f t="shared" si="27"/>
        <v>191362</v>
      </c>
      <c r="R44" s="127">
        <f t="shared" si="21"/>
        <v>-29.840808934057794</v>
      </c>
      <c r="S44" s="130"/>
      <c r="T44" s="131"/>
      <c r="U44" s="132"/>
      <c r="V44" s="131"/>
    </row>
    <row r="45" spans="1:22" s="133" customFormat="1" ht="12" customHeight="1" x14ac:dyDescent="0.2">
      <c r="A45" s="124"/>
      <c r="B45" s="125">
        <v>2012</v>
      </c>
      <c r="C45" s="126">
        <v>90748</v>
      </c>
      <c r="D45" s="152">
        <f t="shared" si="22"/>
        <v>-37.8272278211303</v>
      </c>
      <c r="E45" s="126">
        <v>4561</v>
      </c>
      <c r="F45" s="152">
        <f t="shared" si="24"/>
        <v>-38.72094585516593</v>
      </c>
      <c r="G45" s="126">
        <f t="shared" si="19"/>
        <v>95309</v>
      </c>
      <c r="H45" s="152">
        <f t="shared" si="20"/>
        <v>-37.870590075878077</v>
      </c>
      <c r="I45" s="126">
        <v>16011</v>
      </c>
      <c r="J45" s="127">
        <f t="shared" si="23"/>
        <v>-54.205874781912314</v>
      </c>
      <c r="K45" s="52">
        <f t="shared" si="9"/>
        <v>111320</v>
      </c>
      <c r="L45" s="41">
        <f>+(K45-K44)/K44*100</f>
        <v>-40.902599712263829</v>
      </c>
      <c r="M45" s="128">
        <v>1892</v>
      </c>
      <c r="N45" s="127">
        <f t="shared" si="25"/>
        <v>-29.005628517823638</v>
      </c>
      <c r="O45" s="129">
        <v>223</v>
      </c>
      <c r="P45" s="127">
        <f t="shared" si="26"/>
        <v>-32.424242424242422</v>
      </c>
      <c r="Q45" s="36">
        <f t="shared" si="27"/>
        <v>113435</v>
      </c>
      <c r="R45" s="127">
        <f t="shared" si="21"/>
        <v>-40.722295962625807</v>
      </c>
      <c r="S45" s="130"/>
      <c r="T45" s="131"/>
      <c r="U45" s="132"/>
      <c r="V45" s="131"/>
    </row>
    <row r="46" spans="1:22" s="133" customFormat="1" ht="12" customHeight="1" x14ac:dyDescent="0.2">
      <c r="A46" s="124"/>
      <c r="B46" s="125">
        <v>2013</v>
      </c>
      <c r="C46" s="126">
        <v>101126</v>
      </c>
      <c r="D46" s="152">
        <f t="shared" si="22"/>
        <v>11.436064706660202</v>
      </c>
      <c r="E46" s="126">
        <v>4795</v>
      </c>
      <c r="F46" s="152">
        <f t="shared" si="24"/>
        <v>5.1304538478403865</v>
      </c>
      <c r="G46" s="126">
        <f t="shared" si="19"/>
        <v>105921</v>
      </c>
      <c r="H46" s="152">
        <f t="shared" si="20"/>
        <v>11.134310505828411</v>
      </c>
      <c r="I46" s="126">
        <v>18202</v>
      </c>
      <c r="J46" s="127">
        <f t="shared" si="23"/>
        <v>13.684342014864781</v>
      </c>
      <c r="K46" s="52">
        <f t="shared" si="9"/>
        <v>124123</v>
      </c>
      <c r="L46" s="41">
        <f>+(K46-K45)/K45*100</f>
        <v>11.501077973409988</v>
      </c>
      <c r="M46" s="128">
        <v>2392</v>
      </c>
      <c r="N46" s="127">
        <f t="shared" si="25"/>
        <v>26.427061310782239</v>
      </c>
      <c r="O46" s="129">
        <v>174</v>
      </c>
      <c r="P46" s="127">
        <f t="shared" si="26"/>
        <v>-21.973094170403588</v>
      </c>
      <c r="Q46" s="36">
        <f t="shared" si="27"/>
        <v>126689</v>
      </c>
      <c r="R46" s="127">
        <f>+(Q46-Q45)/Q45*100</f>
        <v>11.684224445717811</v>
      </c>
      <c r="S46" s="130"/>
      <c r="T46" s="131"/>
      <c r="U46" s="132"/>
      <c r="V46" s="131"/>
    </row>
    <row r="47" spans="1:22" s="133" customFormat="1" ht="12" customHeight="1" x14ac:dyDescent="0.2">
      <c r="A47" s="124"/>
      <c r="B47" s="125">
        <v>2014</v>
      </c>
      <c r="C47" s="126">
        <v>136439</v>
      </c>
      <c r="D47" s="152">
        <f t="shared" si="22"/>
        <v>34.919803018017127</v>
      </c>
      <c r="E47" s="126">
        <v>6387</v>
      </c>
      <c r="F47" s="152">
        <f t="shared" si="24"/>
        <v>33.20125130344109</v>
      </c>
      <c r="G47" s="126">
        <f t="shared" si="19"/>
        <v>142826</v>
      </c>
      <c r="H47" s="152">
        <f t="shared" si="20"/>
        <v>34.842004890437209</v>
      </c>
      <c r="I47" s="126">
        <v>26166</v>
      </c>
      <c r="J47" s="127">
        <f t="shared" si="23"/>
        <v>43.753433688605647</v>
      </c>
      <c r="K47" s="52">
        <f t="shared" si="9"/>
        <v>168992</v>
      </c>
      <c r="L47" s="41">
        <f>+(K47-K46)/K46*100</f>
        <v>36.148820121975781</v>
      </c>
      <c r="M47" s="128">
        <v>3126</v>
      </c>
      <c r="N47" s="127">
        <f t="shared" si="25"/>
        <v>30.685618729096991</v>
      </c>
      <c r="O47" s="129">
        <v>239</v>
      </c>
      <c r="P47" s="127">
        <f t="shared" si="26"/>
        <v>37.356321839080458</v>
      </c>
      <c r="Q47" s="36">
        <f t="shared" si="27"/>
        <v>172357</v>
      </c>
      <c r="R47" s="127">
        <f>+(Q47-Q46)/Q46*100</f>
        <v>36.047328497343891</v>
      </c>
      <c r="S47" s="130"/>
      <c r="T47" s="131"/>
      <c r="U47" s="132"/>
      <c r="V47" s="131"/>
    </row>
    <row r="48" spans="1:22" s="133" customFormat="1" ht="12" customHeight="1" x14ac:dyDescent="0.2">
      <c r="A48" s="124"/>
      <c r="B48" s="125">
        <v>2015</v>
      </c>
      <c r="C48" s="126">
        <v>169551</v>
      </c>
      <c r="D48" s="152">
        <f t="shared" si="22"/>
        <v>24.268720820293318</v>
      </c>
      <c r="E48" s="126">
        <v>8952</v>
      </c>
      <c r="F48" s="152">
        <f t="shared" si="24"/>
        <v>40.159699389384691</v>
      </c>
      <c r="G48" s="126">
        <f t="shared" si="19"/>
        <v>178503</v>
      </c>
      <c r="H48" s="152">
        <f t="shared" si="20"/>
        <v>24.979345497318413</v>
      </c>
      <c r="I48" s="126">
        <v>30858</v>
      </c>
      <c r="J48" s="127">
        <f t="shared" si="23"/>
        <v>17.931667048842009</v>
      </c>
      <c r="K48" s="52">
        <f t="shared" si="9"/>
        <v>209361</v>
      </c>
      <c r="L48" s="41">
        <f>+(K48-K47)/K47*100</f>
        <v>23.888113046771444</v>
      </c>
      <c r="M48" s="128">
        <v>4293</v>
      </c>
      <c r="N48" s="127">
        <f t="shared" si="25"/>
        <v>37.332053742802302</v>
      </c>
      <c r="O48" s="174" t="s">
        <v>45</v>
      </c>
      <c r="P48" s="127" t="e">
        <f t="shared" si="26"/>
        <v>#VALUE!</v>
      </c>
      <c r="Q48" s="36" t="e">
        <f t="shared" si="27"/>
        <v>#VALUE!</v>
      </c>
      <c r="R48" s="127" t="e">
        <f>+(Q48-Q47)/Q47*100</f>
        <v>#VALUE!</v>
      </c>
      <c r="S48" s="130"/>
      <c r="T48" s="131"/>
      <c r="U48" s="132"/>
      <c r="V48" s="131"/>
    </row>
    <row r="49" spans="1:19" ht="6" customHeight="1" x14ac:dyDescent="0.2">
      <c r="A49" s="85"/>
      <c r="B49" s="43"/>
      <c r="C49" s="44"/>
      <c r="D49" s="45"/>
      <c r="E49" s="44"/>
      <c r="F49" s="45"/>
      <c r="G49" s="45"/>
      <c r="H49" s="45"/>
      <c r="I49" s="46"/>
      <c r="J49" s="47"/>
      <c r="K49" s="47"/>
      <c r="L49" s="47"/>
      <c r="M49" s="48"/>
      <c r="N49" s="48"/>
      <c r="O49" s="48"/>
      <c r="P49" s="48"/>
      <c r="Q49" s="48"/>
      <c r="R49" s="48"/>
      <c r="S49" s="86"/>
    </row>
    <row r="50" spans="1:19" ht="15" customHeight="1" x14ac:dyDescent="0.2">
      <c r="A50" s="49" t="s">
        <v>21</v>
      </c>
      <c r="B50" s="88"/>
      <c r="C50" s="98"/>
      <c r="D50" s="61"/>
      <c r="E50" s="98"/>
      <c r="F50" s="61"/>
      <c r="G50" s="61"/>
      <c r="H50" s="61"/>
      <c r="I50" s="99"/>
      <c r="J50" s="100"/>
      <c r="K50" s="100"/>
      <c r="L50" s="100"/>
      <c r="M50" s="51"/>
      <c r="N50" s="51"/>
      <c r="O50" s="51"/>
      <c r="P50" s="51"/>
      <c r="Q50" s="51"/>
      <c r="R50" s="51"/>
      <c r="S50" s="83"/>
    </row>
    <row r="51" spans="1:19" ht="11.1" customHeight="1" x14ac:dyDescent="0.2">
      <c r="A51" s="49" t="s">
        <v>22</v>
      </c>
      <c r="B51" s="88"/>
      <c r="C51" s="98"/>
      <c r="D51" s="61"/>
      <c r="E51" s="98"/>
      <c r="F51" s="61"/>
      <c r="G51" s="61"/>
      <c r="H51" s="61"/>
      <c r="I51" s="99"/>
      <c r="J51" s="100"/>
      <c r="K51" s="100"/>
      <c r="L51" s="100"/>
      <c r="M51" s="51"/>
      <c r="N51" s="51"/>
      <c r="O51" s="51"/>
      <c r="P51" s="51"/>
      <c r="Q51" s="51"/>
      <c r="R51" s="51"/>
      <c r="S51" s="83"/>
    </row>
    <row r="52" spans="1:19" s="49" customFormat="1" ht="11.1" customHeight="1" x14ac:dyDescent="0.2">
      <c r="A52" s="49" t="s">
        <v>23</v>
      </c>
      <c r="B52" s="50"/>
      <c r="C52" s="50"/>
      <c r="D52" s="50"/>
      <c r="E52" s="51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</row>
    <row r="53" spans="1:19" x14ac:dyDescent="0.2"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</row>
    <row r="54" spans="1:19" x14ac:dyDescent="0.2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</row>
    <row r="55" spans="1:19" x14ac:dyDescent="0.2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</row>
    <row r="56" spans="1:19" x14ac:dyDescent="0.2"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</row>
  </sheetData>
  <phoneticPr fontId="18" type="noConversion"/>
  <printOptions horizontalCentered="1" verticalCentered="1"/>
  <pageMargins left="0.74803149606299213" right="0.74803149606299213" top="0.98425196850393704" bottom="0.9055118110236221" header="0" footer="0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7"/>
  <sheetViews>
    <sheetView showGridLines="0" tabSelected="1" zoomScale="85" zoomScaleNormal="85" workbookViewId="0">
      <pane xSplit="3" ySplit="9" topLeftCell="H82" activePane="bottomRight" state="frozen"/>
      <selection pane="topRight" activeCell="D1" sqref="D1"/>
      <selection pane="bottomLeft" activeCell="A10" sqref="A10"/>
      <selection pane="bottomRight" activeCell="B63" sqref="B63"/>
    </sheetView>
  </sheetViews>
  <sheetFormatPr defaultRowHeight="12.75" x14ac:dyDescent="0.2"/>
  <cols>
    <col min="1" max="1" width="0.85546875" style="3" customWidth="1"/>
    <col min="2" max="2" width="26.7109375" style="3" customWidth="1"/>
    <col min="3" max="3" width="19.28515625" style="3" bestFit="1" customWidth="1"/>
    <col min="4" max="4" width="7.7109375" style="3" customWidth="1"/>
    <col min="5" max="5" width="11.140625" style="3" customWidth="1"/>
    <col min="6" max="10" width="10.5703125" style="3" customWidth="1"/>
    <col min="11" max="11" width="7.42578125" style="3" customWidth="1"/>
    <col min="12" max="12" width="7.7109375" style="3" customWidth="1"/>
    <col min="13" max="13" width="7.42578125" style="3" customWidth="1"/>
    <col min="14" max="14" width="18.28515625" style="3" customWidth="1"/>
    <col min="15" max="15" width="7.42578125" style="3" customWidth="1"/>
    <col min="16" max="16" width="7.28515625" style="3" customWidth="1"/>
    <col min="17" max="17" width="7.42578125" style="3" customWidth="1"/>
    <col min="18" max="18" width="7.7109375" style="3" customWidth="1"/>
    <col min="19" max="19" width="7.42578125" style="3" customWidth="1"/>
    <col min="20" max="20" width="7.7109375" style="3" customWidth="1"/>
    <col min="21" max="21" width="18.5703125" style="3" customWidth="1"/>
    <col min="22" max="22" width="7.7109375" style="3" customWidth="1"/>
    <col min="23" max="23" width="8.5703125" style="3" customWidth="1"/>
    <col min="24" max="24" width="17.28515625" style="3" customWidth="1"/>
    <col min="25" max="25" width="10.28515625" style="3" customWidth="1"/>
    <col min="26" max="26" width="7.7109375" style="3" customWidth="1"/>
    <col min="27" max="28" width="9.7109375" style="3" customWidth="1"/>
    <col min="29" max="29" width="11" style="3" customWidth="1"/>
    <col min="30" max="30" width="10.140625" style="3" customWidth="1"/>
    <col min="31" max="31" width="18.140625" style="3" customWidth="1"/>
    <col min="32" max="32" width="9" style="3" customWidth="1"/>
    <col min="33" max="33" width="9.28515625" style="3" customWidth="1"/>
    <col min="34" max="34" width="9" style="3" customWidth="1"/>
    <col min="35" max="35" width="6.7109375" style="3" customWidth="1"/>
    <col min="36" max="36" width="0.85546875" style="3" customWidth="1"/>
    <col min="37" max="37" width="4" style="3" customWidth="1"/>
    <col min="38" max="38" width="0.85546875" style="40" customWidth="1"/>
    <col min="39" max="39" width="7.28515625" style="40" bestFit="1" customWidth="1"/>
    <col min="40" max="40" width="9.140625" style="40" customWidth="1"/>
    <col min="41" max="41" width="0.85546875" style="40" customWidth="1"/>
    <col min="42" max="16384" width="9.140625" style="3"/>
  </cols>
  <sheetData>
    <row r="1" spans="1:41" ht="14.25" customHeight="1" x14ac:dyDescent="0.2"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89"/>
      <c r="AG1" s="89"/>
      <c r="AH1" s="89"/>
      <c r="AI1" s="89"/>
      <c r="AJ1" s="5"/>
    </row>
    <row r="2" spans="1:41" ht="12.95" customHeight="1" x14ac:dyDescent="0.25">
      <c r="B2" s="201" t="s">
        <v>24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90"/>
      <c r="AG2" s="90"/>
      <c r="AH2" s="90"/>
      <c r="AI2" s="90"/>
      <c r="AJ2" s="5"/>
    </row>
    <row r="3" spans="1:41" ht="12.95" customHeight="1" x14ac:dyDescent="0.2">
      <c r="B3" s="200" t="s">
        <v>25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89"/>
      <c r="AG3" s="89"/>
      <c r="AH3" s="89"/>
      <c r="AI3" s="89"/>
      <c r="AJ3" s="5"/>
    </row>
    <row r="4" spans="1:41" ht="12" customHeight="1" x14ac:dyDescent="0.2">
      <c r="A4" s="173"/>
      <c r="B4" s="173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</row>
    <row r="5" spans="1:41" ht="5.0999999999999996" customHeight="1" x14ac:dyDescent="0.2">
      <c r="A5" s="138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40"/>
      <c r="AL5" s="138"/>
      <c r="AM5" s="164"/>
      <c r="AN5" s="164"/>
      <c r="AO5" s="140"/>
    </row>
    <row r="6" spans="1:41" ht="3.95" customHeight="1" x14ac:dyDescent="0.2">
      <c r="A6" s="141"/>
      <c r="B6" s="53"/>
      <c r="C6" s="54"/>
      <c r="D6" s="105"/>
      <c r="E6" s="54"/>
      <c r="F6" s="105"/>
      <c r="G6" s="54"/>
      <c r="H6" s="105"/>
      <c r="I6" s="54"/>
      <c r="J6" s="105"/>
      <c r="K6" s="54"/>
      <c r="L6" s="105"/>
      <c r="M6" s="54"/>
      <c r="N6" s="53"/>
      <c r="O6" s="53"/>
      <c r="P6" s="53"/>
      <c r="Q6" s="53"/>
      <c r="R6" s="105"/>
      <c r="S6" s="54"/>
      <c r="T6" s="105"/>
      <c r="U6" s="54"/>
      <c r="V6" s="105"/>
      <c r="W6" s="54"/>
      <c r="X6" s="53"/>
      <c r="Y6" s="54"/>
      <c r="Z6" s="53"/>
      <c r="AA6" s="54"/>
      <c r="AB6" s="53"/>
      <c r="AC6" s="54"/>
      <c r="AD6" s="53"/>
      <c r="AE6" s="54"/>
      <c r="AF6" s="53"/>
      <c r="AG6" s="54"/>
      <c r="AH6" s="53"/>
      <c r="AI6" s="54"/>
      <c r="AJ6" s="142"/>
      <c r="AL6" s="141"/>
      <c r="AO6" s="142"/>
    </row>
    <row r="7" spans="1:41" s="2" customFormat="1" ht="14.1" customHeight="1" x14ac:dyDescent="0.2">
      <c r="A7" s="143"/>
      <c r="B7" s="21"/>
      <c r="C7" s="22"/>
      <c r="D7" s="107">
        <v>2000</v>
      </c>
      <c r="E7" s="134"/>
      <c r="F7" s="107">
        <v>2001</v>
      </c>
      <c r="G7" s="134"/>
      <c r="H7" s="107">
        <v>2002</v>
      </c>
      <c r="I7" s="134"/>
      <c r="J7" s="107">
        <v>2003</v>
      </c>
      <c r="K7" s="134"/>
      <c r="L7" s="107">
        <v>2004</v>
      </c>
      <c r="M7" s="134"/>
      <c r="N7" s="135">
        <v>2005</v>
      </c>
      <c r="O7" s="135"/>
      <c r="P7" s="135">
        <v>2006</v>
      </c>
      <c r="Q7" s="135"/>
      <c r="R7" s="107">
        <v>2007</v>
      </c>
      <c r="S7" s="134"/>
      <c r="T7" s="107">
        <v>2008</v>
      </c>
      <c r="U7" s="134"/>
      <c r="V7" s="107">
        <v>2009</v>
      </c>
      <c r="W7" s="134"/>
      <c r="X7" s="107">
        <v>2010</v>
      </c>
      <c r="Y7" s="134"/>
      <c r="Z7" s="107">
        <v>2011</v>
      </c>
      <c r="AA7" s="134"/>
      <c r="AB7" s="107">
        <v>2012</v>
      </c>
      <c r="AC7" s="134"/>
      <c r="AD7" s="202">
        <v>2013</v>
      </c>
      <c r="AE7" s="203"/>
      <c r="AF7" s="202">
        <v>2014</v>
      </c>
      <c r="AG7" s="203"/>
      <c r="AH7" s="202">
        <v>2015</v>
      </c>
      <c r="AI7" s="203"/>
      <c r="AJ7" s="144"/>
      <c r="AK7" s="33"/>
      <c r="AL7" s="143"/>
      <c r="AM7" s="204" t="s">
        <v>46</v>
      </c>
      <c r="AN7" s="205"/>
      <c r="AO7" s="144"/>
    </row>
    <row r="8" spans="1:41" s="2" customFormat="1" ht="3.95" customHeight="1" x14ac:dyDescent="0.2">
      <c r="A8" s="143"/>
      <c r="B8" s="56"/>
      <c r="C8" s="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57"/>
      <c r="V8" s="27"/>
      <c r="W8" s="13"/>
      <c r="X8" s="27"/>
      <c r="Y8" s="13"/>
      <c r="Z8" s="106"/>
      <c r="AA8" s="13"/>
      <c r="AB8" s="106"/>
      <c r="AC8" s="13"/>
      <c r="AD8" s="106"/>
      <c r="AE8" s="13"/>
      <c r="AF8" s="106"/>
      <c r="AG8" s="13"/>
      <c r="AH8" s="106"/>
      <c r="AI8" s="13"/>
      <c r="AJ8" s="144"/>
      <c r="AK8" s="33"/>
      <c r="AL8" s="143"/>
      <c r="AM8" s="171"/>
      <c r="AN8" s="161"/>
      <c r="AO8" s="144"/>
    </row>
    <row r="9" spans="1:41" s="108" customFormat="1" ht="14.1" customHeight="1" x14ac:dyDescent="0.2">
      <c r="A9" s="145"/>
      <c r="B9" s="135"/>
      <c r="C9" s="134"/>
      <c r="D9" s="59" t="s">
        <v>18</v>
      </c>
      <c r="E9" s="58" t="s">
        <v>26</v>
      </c>
      <c r="F9" s="59" t="s">
        <v>18</v>
      </c>
      <c r="G9" s="58" t="s">
        <v>26</v>
      </c>
      <c r="H9" s="59" t="s">
        <v>18</v>
      </c>
      <c r="I9" s="58" t="s">
        <v>26</v>
      </c>
      <c r="J9" s="59" t="s">
        <v>18</v>
      </c>
      <c r="K9" s="58" t="s">
        <v>26</v>
      </c>
      <c r="L9" s="59" t="s">
        <v>18</v>
      </c>
      <c r="M9" s="58" t="s">
        <v>26</v>
      </c>
      <c r="N9" s="59" t="s">
        <v>18</v>
      </c>
      <c r="O9" s="58" t="s">
        <v>26</v>
      </c>
      <c r="P9" s="59" t="s">
        <v>18</v>
      </c>
      <c r="Q9" s="58" t="s">
        <v>26</v>
      </c>
      <c r="R9" s="59" t="s">
        <v>18</v>
      </c>
      <c r="S9" s="58" t="s">
        <v>26</v>
      </c>
      <c r="T9" s="58" t="s">
        <v>18</v>
      </c>
      <c r="U9" s="60" t="s">
        <v>26</v>
      </c>
      <c r="V9" s="58" t="s">
        <v>18</v>
      </c>
      <c r="W9" s="104" t="s">
        <v>26</v>
      </c>
      <c r="X9" s="58" t="s">
        <v>18</v>
      </c>
      <c r="Y9" s="104" t="s">
        <v>26</v>
      </c>
      <c r="Z9" s="104" t="s">
        <v>18</v>
      </c>
      <c r="AA9" s="104" t="s">
        <v>26</v>
      </c>
      <c r="AB9" s="104" t="s">
        <v>18</v>
      </c>
      <c r="AC9" s="104" t="s">
        <v>26</v>
      </c>
      <c r="AD9" s="104" t="s">
        <v>18</v>
      </c>
      <c r="AE9" s="104" t="s">
        <v>26</v>
      </c>
      <c r="AF9" s="104" t="s">
        <v>18</v>
      </c>
      <c r="AG9" s="104" t="s">
        <v>26</v>
      </c>
      <c r="AH9" s="104" t="s">
        <v>18</v>
      </c>
      <c r="AI9" s="104" t="s">
        <v>26</v>
      </c>
      <c r="AJ9" s="146"/>
      <c r="AK9" s="109"/>
      <c r="AL9" s="145"/>
      <c r="AM9" s="172" t="s">
        <v>18</v>
      </c>
      <c r="AN9" s="165" t="s">
        <v>26</v>
      </c>
      <c r="AO9" s="146"/>
    </row>
    <row r="10" spans="1:41" s="108" customFormat="1" ht="12.95" customHeight="1" x14ac:dyDescent="0.2">
      <c r="A10" s="145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10"/>
      <c r="M10" s="109"/>
      <c r="N10" s="109"/>
      <c r="O10" s="109"/>
      <c r="P10" s="109"/>
      <c r="Q10" s="109"/>
      <c r="R10" s="110"/>
      <c r="S10" s="109"/>
      <c r="T10" s="110"/>
      <c r="U10" s="109"/>
      <c r="V10" s="110"/>
      <c r="W10" s="109"/>
      <c r="X10" s="110"/>
      <c r="Y10" s="109"/>
      <c r="Z10" s="110"/>
      <c r="AA10" s="109"/>
      <c r="AB10" s="110"/>
      <c r="AC10" s="109"/>
      <c r="AD10" s="109"/>
      <c r="AE10" s="109"/>
      <c r="AF10" s="109"/>
      <c r="AG10" s="109"/>
      <c r="AH10" s="109"/>
      <c r="AI10" s="109"/>
      <c r="AJ10" s="146"/>
      <c r="AK10" s="109"/>
      <c r="AL10" s="145"/>
      <c r="AM10" s="162"/>
      <c r="AN10" s="109"/>
      <c r="AO10" s="146"/>
    </row>
    <row r="11" spans="1:41" s="2" customFormat="1" ht="12.75" customHeight="1" x14ac:dyDescent="0.2">
      <c r="A11" s="143"/>
      <c r="B11" s="33"/>
      <c r="C11" s="33" t="s">
        <v>27</v>
      </c>
      <c r="D11" s="33">
        <v>200875</v>
      </c>
      <c r="E11" s="112">
        <f t="shared" ref="E11:E20" si="0">+D11/D$21*100</f>
        <v>67.980303901993295</v>
      </c>
      <c r="F11" s="33">
        <v>182846</v>
      </c>
      <c r="G11" s="112">
        <f t="shared" ref="G11:K20" si="1">+F11/F$21*100</f>
        <v>70.240015980577454</v>
      </c>
      <c r="H11" s="153">
        <v>147989</v>
      </c>
      <c r="I11" s="112">
        <f t="shared" si="1"/>
        <v>64.744459124834847</v>
      </c>
      <c r="J11" s="111">
        <v>104455</v>
      </c>
      <c r="K11" s="112">
        <f t="shared" si="1"/>
        <v>54.317360443046205</v>
      </c>
      <c r="L11" s="111">
        <v>85174</v>
      </c>
      <c r="M11" s="112">
        <f t="shared" ref="M11:M20" si="2">+L11/L$21*100</f>
        <v>42.551256944166902</v>
      </c>
      <c r="N11" s="136">
        <v>74126</v>
      </c>
      <c r="O11" s="112">
        <f t="shared" ref="O11:O20" si="3">+N11/N$21*100</f>
        <v>35.913933691539199</v>
      </c>
      <c r="P11" s="136">
        <v>67207</v>
      </c>
      <c r="Q11" s="112">
        <f t="shared" ref="Q11:Q20" si="4">+P11/P$21*100</f>
        <v>34.534728966583941</v>
      </c>
      <c r="R11" s="111">
        <v>60148</v>
      </c>
      <c r="S11" s="112">
        <f t="shared" ref="S11:S20" si="5">+R11/R$21*100</f>
        <v>29.820525532969754</v>
      </c>
      <c r="T11" s="111">
        <v>63765</v>
      </c>
      <c r="U11" s="112">
        <f t="shared" ref="U11:U20" si="6">+T11/T$21*100</f>
        <v>29.895355706208331</v>
      </c>
      <c r="V11" s="111">
        <v>52259</v>
      </c>
      <c r="W11" s="112">
        <f t="shared" ref="W11:W20" si="7">+V11/V$21*100</f>
        <v>32.469694992761596</v>
      </c>
      <c r="X11" s="111">
        <v>72018</v>
      </c>
      <c r="Y11" s="112">
        <f t="shared" ref="Y11:Y20" si="8">+X11/X$21*100</f>
        <v>32.237386917577965</v>
      </c>
      <c r="Z11" s="111">
        <v>44544</v>
      </c>
      <c r="AA11" s="112">
        <f t="shared" ref="AA11:AA20" si="9">+Z11/Z$21*100</f>
        <v>29.037052488852964</v>
      </c>
      <c r="AB11" s="111">
        <v>26234</v>
      </c>
      <c r="AC11" s="112">
        <f t="shared" ref="AC11:AC20" si="10">+AB11/AB$21*100</f>
        <v>27.525207483028886</v>
      </c>
      <c r="AD11" s="111">
        <v>27188</v>
      </c>
      <c r="AE11" s="112">
        <f t="shared" ref="AE11:AE20" si="11">+AD11/AD$21*100</f>
        <v>25.668186667421942</v>
      </c>
      <c r="AF11" s="103">
        <v>37793</v>
      </c>
      <c r="AG11" s="112">
        <f t="shared" ref="AG11:AI20" si="12">+AF11/AF$21*100</f>
        <v>26.460868469326314</v>
      </c>
      <c r="AH11" s="103">
        <v>53189</v>
      </c>
      <c r="AI11" s="112">
        <f t="shared" si="12"/>
        <v>29.797258309384155</v>
      </c>
      <c r="AJ11" s="144"/>
      <c r="AK11" s="33"/>
      <c r="AL11" s="143"/>
      <c r="AM11" s="123">
        <f>+D11+F11+H11+J11+L11+N11+P11+R11+T11+V11+X11+Z11+AB11+AD11+AF11+AH11</f>
        <v>1299810</v>
      </c>
      <c r="AN11" s="112">
        <f t="shared" ref="AN11:AN20" si="13">+AM11/AM$21*100</f>
        <v>42.572585404901545</v>
      </c>
      <c r="AO11" s="144"/>
    </row>
    <row r="12" spans="1:41" s="2" customFormat="1" ht="12.75" customHeight="1" x14ac:dyDescent="0.2">
      <c r="A12" s="143"/>
      <c r="B12" s="199" t="s">
        <v>28</v>
      </c>
      <c r="C12" s="33" t="s">
        <v>29</v>
      </c>
      <c r="D12" s="33">
        <v>94609</v>
      </c>
      <c r="E12" s="112">
        <f t="shared" si="0"/>
        <v>32.017665572439</v>
      </c>
      <c r="F12" s="33">
        <v>77466</v>
      </c>
      <c r="G12" s="112">
        <f t="shared" si="1"/>
        <v>29.758447425436778</v>
      </c>
      <c r="H12" s="153">
        <v>80579</v>
      </c>
      <c r="I12" s="112">
        <f t="shared" si="1"/>
        <v>35.252915904696067</v>
      </c>
      <c r="J12" s="111">
        <v>87747</v>
      </c>
      <c r="K12" s="112">
        <f t="shared" si="1"/>
        <v>45.629078807103305</v>
      </c>
      <c r="L12" s="111">
        <v>114516</v>
      </c>
      <c r="M12" s="112">
        <f t="shared" si="2"/>
        <v>57.209943647336239</v>
      </c>
      <c r="N12" s="136">
        <v>131501</v>
      </c>
      <c r="O12" s="112">
        <f t="shared" si="3"/>
        <v>63.712033488534345</v>
      </c>
      <c r="P12" s="136">
        <v>126656</v>
      </c>
      <c r="Q12" s="112">
        <f t="shared" si="4"/>
        <v>65.082962072279003</v>
      </c>
      <c r="R12" s="111">
        <v>139598</v>
      </c>
      <c r="S12" s="112">
        <f t="shared" si="5"/>
        <v>69.210708973723357</v>
      </c>
      <c r="T12" s="111">
        <v>147799</v>
      </c>
      <c r="U12" s="112">
        <f t="shared" si="6"/>
        <v>69.293557249617905</v>
      </c>
      <c r="V12" s="111">
        <v>107119</v>
      </c>
      <c r="W12" s="112">
        <f t="shared" si="7"/>
        <v>66.555449930722531</v>
      </c>
      <c r="X12" s="111">
        <v>148947</v>
      </c>
      <c r="Y12" s="112">
        <f t="shared" si="8"/>
        <v>66.673082690611864</v>
      </c>
      <c r="Z12" s="111">
        <v>106832</v>
      </c>
      <c r="AA12" s="112">
        <f t="shared" si="9"/>
        <v>69.64094808479571</v>
      </c>
      <c r="AB12" s="111">
        <v>67238</v>
      </c>
      <c r="AC12" s="112">
        <f t="shared" si="10"/>
        <v>70.547377477468018</v>
      </c>
      <c r="AD12" s="111">
        <v>76573</v>
      </c>
      <c r="AE12" s="112">
        <f t="shared" si="11"/>
        <v>72.292557660898211</v>
      </c>
      <c r="AF12" s="103">
        <v>101948</v>
      </c>
      <c r="AG12" s="112">
        <f t="shared" si="12"/>
        <v>71.379160657023235</v>
      </c>
      <c r="AH12" s="103">
        <v>120534</v>
      </c>
      <c r="AI12" s="112">
        <f t="shared" si="12"/>
        <v>67.52491554763786</v>
      </c>
      <c r="AJ12" s="144"/>
      <c r="AK12" s="33"/>
      <c r="AL12" s="143"/>
      <c r="AM12" s="123">
        <f t="shared" ref="AM12:AM20" si="14">+D12+F12+H12+J12+L12+N12+P12+R12+T12+V12+X12+Z12+AB12+AD12+AF12+AH12</f>
        <v>1729662</v>
      </c>
      <c r="AN12" s="112">
        <f t="shared" si="13"/>
        <v>56.651497693211169</v>
      </c>
      <c r="AO12" s="144"/>
    </row>
    <row r="13" spans="1:41" s="2" customFormat="1" ht="12.75" customHeight="1" x14ac:dyDescent="0.2">
      <c r="A13" s="143"/>
      <c r="B13" s="199"/>
      <c r="C13" s="33" t="s">
        <v>30</v>
      </c>
      <c r="D13" s="33">
        <v>6</v>
      </c>
      <c r="E13" s="112">
        <f t="shared" si="0"/>
        <v>2.0305255677011066E-3</v>
      </c>
      <c r="F13" s="33">
        <v>4</v>
      </c>
      <c r="G13" s="112">
        <f t="shared" si="1"/>
        <v>1.5365939857711398E-3</v>
      </c>
      <c r="H13" s="153">
        <v>0</v>
      </c>
      <c r="I13" s="112">
        <f t="shared" si="1"/>
        <v>0</v>
      </c>
      <c r="J13" s="111">
        <v>1</v>
      </c>
      <c r="K13" s="112">
        <f t="shared" si="1"/>
        <v>5.2000728010192143E-4</v>
      </c>
      <c r="L13" s="111">
        <v>0</v>
      </c>
      <c r="M13" s="112">
        <f t="shared" si="2"/>
        <v>0</v>
      </c>
      <c r="N13" s="136">
        <v>0</v>
      </c>
      <c r="O13" s="112">
        <f t="shared" si="3"/>
        <v>0</v>
      </c>
      <c r="P13" s="136">
        <v>0</v>
      </c>
      <c r="Q13" s="112">
        <f t="shared" si="4"/>
        <v>0</v>
      </c>
      <c r="R13" s="111">
        <v>0</v>
      </c>
      <c r="S13" s="112">
        <f t="shared" si="5"/>
        <v>0</v>
      </c>
      <c r="T13" s="111">
        <v>0</v>
      </c>
      <c r="U13" s="112">
        <f t="shared" si="6"/>
        <v>0</v>
      </c>
      <c r="V13" s="111">
        <v>0</v>
      </c>
      <c r="W13" s="112">
        <f t="shared" si="7"/>
        <v>0</v>
      </c>
      <c r="X13" s="111">
        <v>18</v>
      </c>
      <c r="Y13" s="112">
        <f t="shared" si="8"/>
        <v>8.057332396295417E-3</v>
      </c>
      <c r="Z13" s="111">
        <v>203</v>
      </c>
      <c r="AA13" s="112">
        <f t="shared" si="9"/>
        <v>0.1323303173320122</v>
      </c>
      <c r="AB13" s="111">
        <v>65</v>
      </c>
      <c r="AC13" s="112">
        <f t="shared" si="10"/>
        <v>6.8199225676483857E-2</v>
      </c>
      <c r="AD13" s="111">
        <v>166</v>
      </c>
      <c r="AE13" s="112">
        <f t="shared" si="11"/>
        <v>0.15672057476798748</v>
      </c>
      <c r="AF13" s="103">
        <v>189</v>
      </c>
      <c r="AG13" s="112">
        <f t="shared" si="12"/>
        <v>0.13232884768879616</v>
      </c>
      <c r="AH13" s="103">
        <v>645</v>
      </c>
      <c r="AI13" s="112">
        <f t="shared" si="12"/>
        <v>0.36133846489974958</v>
      </c>
      <c r="AJ13" s="144"/>
      <c r="AK13" s="33"/>
      <c r="AL13" s="143"/>
      <c r="AM13" s="123">
        <f t="shared" si="14"/>
        <v>1297</v>
      </c>
      <c r="AN13" s="112">
        <f t="shared" si="13"/>
        <v>4.2480549672765482E-2</v>
      </c>
      <c r="AO13" s="144"/>
    </row>
    <row r="14" spans="1:41" s="2" customFormat="1" ht="12.75" customHeight="1" x14ac:dyDescent="0.2">
      <c r="A14" s="143"/>
      <c r="B14" s="199"/>
      <c r="C14" s="33" t="s">
        <v>31</v>
      </c>
      <c r="D14" s="33">
        <v>0</v>
      </c>
      <c r="E14" s="112">
        <f t="shared" si="0"/>
        <v>0</v>
      </c>
      <c r="F14" s="33">
        <v>0</v>
      </c>
      <c r="G14" s="112">
        <f t="shared" si="1"/>
        <v>0</v>
      </c>
      <c r="H14" s="153">
        <v>0</v>
      </c>
      <c r="I14" s="112">
        <f t="shared" si="1"/>
        <v>0</v>
      </c>
      <c r="J14" s="111">
        <v>0</v>
      </c>
      <c r="K14" s="112">
        <f t="shared" si="1"/>
        <v>0</v>
      </c>
      <c r="L14" s="111">
        <v>1</v>
      </c>
      <c r="M14" s="112">
        <f t="shared" si="2"/>
        <v>4.9958035250389674E-4</v>
      </c>
      <c r="N14" s="136">
        <v>5</v>
      </c>
      <c r="O14" s="112">
        <f t="shared" si="3"/>
        <v>2.4224923570366134E-3</v>
      </c>
      <c r="P14" s="136">
        <v>0</v>
      </c>
      <c r="Q14" s="112">
        <f t="shared" si="4"/>
        <v>0</v>
      </c>
      <c r="R14" s="111">
        <v>5</v>
      </c>
      <c r="S14" s="112">
        <f t="shared" si="5"/>
        <v>2.478929102627665E-3</v>
      </c>
      <c r="T14" s="111">
        <v>3</v>
      </c>
      <c r="U14" s="112">
        <f t="shared" si="6"/>
        <v>1.4065093251568257E-3</v>
      </c>
      <c r="V14" s="111">
        <v>0</v>
      </c>
      <c r="W14" s="112">
        <f t="shared" si="7"/>
        <v>0</v>
      </c>
      <c r="X14" s="111">
        <v>0</v>
      </c>
      <c r="Y14" s="112">
        <f t="shared" si="8"/>
        <v>0</v>
      </c>
      <c r="Z14" s="111">
        <v>0</v>
      </c>
      <c r="AA14" s="112">
        <f t="shared" si="9"/>
        <v>0</v>
      </c>
      <c r="AB14" s="111">
        <v>0</v>
      </c>
      <c r="AC14" s="112">
        <f t="shared" si="10"/>
        <v>0</v>
      </c>
      <c r="AD14" s="111">
        <v>0</v>
      </c>
      <c r="AE14" s="112">
        <f t="shared" si="11"/>
        <v>0</v>
      </c>
      <c r="AF14" s="103">
        <v>0</v>
      </c>
      <c r="AG14" s="112">
        <f t="shared" si="12"/>
        <v>0</v>
      </c>
      <c r="AH14" s="103">
        <v>0</v>
      </c>
      <c r="AI14" s="112">
        <f t="shared" si="12"/>
        <v>0</v>
      </c>
      <c r="AJ14" s="144"/>
      <c r="AK14" s="33"/>
      <c r="AL14" s="143"/>
      <c r="AM14" s="123">
        <f t="shared" si="14"/>
        <v>14</v>
      </c>
      <c r="AN14" s="112">
        <f t="shared" si="13"/>
        <v>4.5854101420101523E-4</v>
      </c>
      <c r="AO14" s="144"/>
    </row>
    <row r="15" spans="1:41" s="2" customFormat="1" ht="12.75" customHeight="1" x14ac:dyDescent="0.2">
      <c r="A15" s="143"/>
      <c r="B15" s="199"/>
      <c r="C15" s="33" t="s">
        <v>39</v>
      </c>
      <c r="D15" s="33">
        <v>0</v>
      </c>
      <c r="E15" s="112">
        <f t="shared" si="0"/>
        <v>0</v>
      </c>
      <c r="F15" s="33">
        <v>0</v>
      </c>
      <c r="G15" s="112">
        <f t="shared" si="1"/>
        <v>0</v>
      </c>
      <c r="H15" s="153">
        <v>6</v>
      </c>
      <c r="I15" s="112">
        <f t="shared" si="1"/>
        <v>2.6249704690822226E-3</v>
      </c>
      <c r="J15" s="111">
        <v>102</v>
      </c>
      <c r="K15" s="112">
        <f t="shared" si="1"/>
        <v>5.3040742570395982E-2</v>
      </c>
      <c r="L15" s="111">
        <v>471</v>
      </c>
      <c r="M15" s="112">
        <f t="shared" si="2"/>
        <v>0.23530234602933534</v>
      </c>
      <c r="N15" s="136">
        <v>759</v>
      </c>
      <c r="O15" s="112">
        <f t="shared" si="3"/>
        <v>0.36773433979815795</v>
      </c>
      <c r="P15" s="136">
        <v>731</v>
      </c>
      <c r="Q15" s="112">
        <f t="shared" si="4"/>
        <v>0.37562883143977349</v>
      </c>
      <c r="R15" s="111">
        <v>1914</v>
      </c>
      <c r="S15" s="112">
        <f t="shared" si="5"/>
        <v>0.94893406048587003</v>
      </c>
      <c r="T15" s="111">
        <v>1692</v>
      </c>
      <c r="U15" s="112">
        <f t="shared" si="6"/>
        <v>0.79327125938844967</v>
      </c>
      <c r="V15" s="111">
        <v>1151</v>
      </c>
      <c r="W15" s="112">
        <f t="shared" si="7"/>
        <v>0.7151422517971755</v>
      </c>
      <c r="X15" s="111">
        <v>1419</v>
      </c>
      <c r="Y15" s="112">
        <f t="shared" si="8"/>
        <v>0.63518637057462213</v>
      </c>
      <c r="Z15" s="111">
        <v>922</v>
      </c>
      <c r="AA15" s="112">
        <f t="shared" si="9"/>
        <v>0.60102735261140516</v>
      </c>
      <c r="AB15" s="111">
        <v>507</v>
      </c>
      <c r="AC15" s="112">
        <f t="shared" si="10"/>
        <v>0.53195396027657404</v>
      </c>
      <c r="AD15" s="111">
        <v>532</v>
      </c>
      <c r="AE15" s="112">
        <f t="shared" si="11"/>
        <v>0.50226111913595983</v>
      </c>
      <c r="AF15" s="103">
        <v>1144</v>
      </c>
      <c r="AG15" s="112">
        <f t="shared" si="12"/>
        <v>0.80097461246551749</v>
      </c>
      <c r="AH15" s="103">
        <v>1730</v>
      </c>
      <c r="AI15" s="112">
        <f t="shared" si="12"/>
        <v>0.96917138647529733</v>
      </c>
      <c r="AJ15" s="144"/>
      <c r="AK15" s="33"/>
      <c r="AL15" s="143"/>
      <c r="AM15" s="123">
        <f t="shared" si="14"/>
        <v>13080</v>
      </c>
      <c r="AN15" s="112">
        <f t="shared" si="13"/>
        <v>0.42840831898209136</v>
      </c>
      <c r="AO15" s="144"/>
    </row>
    <row r="16" spans="1:41" s="2" customFormat="1" ht="12.75" customHeight="1" x14ac:dyDescent="0.2">
      <c r="A16" s="143"/>
      <c r="B16" s="199"/>
      <c r="C16" s="33" t="s">
        <v>40</v>
      </c>
      <c r="D16" s="33">
        <v>0</v>
      </c>
      <c r="E16" s="112">
        <f t="shared" si="0"/>
        <v>0</v>
      </c>
      <c r="F16" s="33">
        <v>0</v>
      </c>
      <c r="G16" s="112">
        <f t="shared" si="1"/>
        <v>0</v>
      </c>
      <c r="H16" s="153">
        <v>0</v>
      </c>
      <c r="I16" s="112">
        <f t="shared" si="1"/>
        <v>0</v>
      </c>
      <c r="J16" s="111">
        <v>0</v>
      </c>
      <c r="K16" s="112">
        <f t="shared" si="1"/>
        <v>0</v>
      </c>
      <c r="L16" s="111">
        <v>0</v>
      </c>
      <c r="M16" s="112">
        <f t="shared" si="2"/>
        <v>0</v>
      </c>
      <c r="N16" s="136">
        <v>0</v>
      </c>
      <c r="O16" s="112">
        <f t="shared" si="3"/>
        <v>0</v>
      </c>
      <c r="P16" s="136">
        <v>0</v>
      </c>
      <c r="Q16" s="112">
        <f t="shared" si="4"/>
        <v>0</v>
      </c>
      <c r="R16" s="111">
        <v>0</v>
      </c>
      <c r="S16" s="112">
        <f t="shared" si="5"/>
        <v>0</v>
      </c>
      <c r="T16" s="111">
        <v>0</v>
      </c>
      <c r="U16" s="112">
        <f t="shared" si="6"/>
        <v>0</v>
      </c>
      <c r="V16" s="111">
        <v>0</v>
      </c>
      <c r="W16" s="112">
        <f t="shared" si="7"/>
        <v>0</v>
      </c>
      <c r="X16" s="111">
        <v>0</v>
      </c>
      <c r="Y16" s="112">
        <f t="shared" si="8"/>
        <v>0</v>
      </c>
      <c r="Z16" s="111">
        <v>10</v>
      </c>
      <c r="AA16" s="112">
        <f t="shared" si="9"/>
        <v>6.5187348439414879E-3</v>
      </c>
      <c r="AB16" s="111">
        <v>419</v>
      </c>
      <c r="AC16" s="112">
        <f t="shared" si="10"/>
        <v>0.43962270089918054</v>
      </c>
      <c r="AD16" s="111">
        <v>520</v>
      </c>
      <c r="AE16" s="112">
        <f t="shared" si="11"/>
        <v>0.49093192095996074</v>
      </c>
      <c r="AF16" s="103">
        <v>782</v>
      </c>
      <c r="AG16" s="112">
        <f t="shared" si="12"/>
        <v>0.54751935922031003</v>
      </c>
      <c r="AH16" s="103">
        <v>1328</v>
      </c>
      <c r="AI16" s="112">
        <f t="shared" si="12"/>
        <v>0.74396508742149992</v>
      </c>
      <c r="AJ16" s="144"/>
      <c r="AK16" s="33"/>
      <c r="AL16" s="143"/>
      <c r="AM16" s="123">
        <f t="shared" si="14"/>
        <v>3059</v>
      </c>
      <c r="AN16" s="112">
        <f t="shared" si="13"/>
        <v>0.10019121160292184</v>
      </c>
      <c r="AO16" s="144"/>
    </row>
    <row r="17" spans="1:43" s="2" customFormat="1" ht="12.75" customHeight="1" x14ac:dyDescent="0.2">
      <c r="A17" s="143"/>
      <c r="B17" s="199"/>
      <c r="C17" s="33" t="s">
        <v>44</v>
      </c>
      <c r="D17" s="33">
        <v>0</v>
      </c>
      <c r="E17" s="112">
        <f t="shared" si="0"/>
        <v>0</v>
      </c>
      <c r="F17" s="33">
        <v>0</v>
      </c>
      <c r="G17" s="112">
        <f t="shared" si="1"/>
        <v>0</v>
      </c>
      <c r="H17" s="153">
        <v>0</v>
      </c>
      <c r="I17" s="112">
        <f t="shared" si="1"/>
        <v>0</v>
      </c>
      <c r="J17" s="111">
        <f>+J28</f>
        <v>0</v>
      </c>
      <c r="K17" s="112">
        <f t="shared" si="1"/>
        <v>0</v>
      </c>
      <c r="L17" s="111">
        <v>0</v>
      </c>
      <c r="M17" s="112">
        <f t="shared" si="2"/>
        <v>0</v>
      </c>
      <c r="N17" s="136">
        <v>0</v>
      </c>
      <c r="O17" s="112">
        <f t="shared" si="3"/>
        <v>0</v>
      </c>
      <c r="P17" s="136">
        <v>0</v>
      </c>
      <c r="Q17" s="112">
        <f t="shared" si="4"/>
        <v>0</v>
      </c>
      <c r="R17" s="111">
        <v>0</v>
      </c>
      <c r="S17" s="112">
        <f t="shared" si="5"/>
        <v>0</v>
      </c>
      <c r="T17" s="111">
        <v>2</v>
      </c>
      <c r="U17" s="112">
        <f t="shared" si="6"/>
        <v>9.376728834378839E-4</v>
      </c>
      <c r="V17" s="111">
        <v>0</v>
      </c>
      <c r="W17" s="112">
        <f t="shared" si="7"/>
        <v>0</v>
      </c>
      <c r="X17" s="111">
        <v>0</v>
      </c>
      <c r="Y17" s="112">
        <f t="shared" si="8"/>
        <v>0</v>
      </c>
      <c r="Z17" s="111">
        <v>0</v>
      </c>
      <c r="AA17" s="112">
        <f t="shared" si="9"/>
        <v>0</v>
      </c>
      <c r="AB17" s="111">
        <v>0</v>
      </c>
      <c r="AC17" s="112">
        <f t="shared" si="10"/>
        <v>0</v>
      </c>
      <c r="AD17" s="111">
        <v>20</v>
      </c>
      <c r="AE17" s="112">
        <f t="shared" si="11"/>
        <v>1.8881996959998489E-2</v>
      </c>
      <c r="AF17" s="103">
        <v>2</v>
      </c>
      <c r="AG17" s="112">
        <f t="shared" si="12"/>
        <v>1.4003052665481075E-3</v>
      </c>
      <c r="AH17" s="103">
        <v>6</v>
      </c>
      <c r="AI17" s="112">
        <f t="shared" si="12"/>
        <v>3.3612880455790662E-3</v>
      </c>
      <c r="AJ17" s="144"/>
      <c r="AK17" s="33"/>
      <c r="AL17" s="143"/>
      <c r="AM17" s="123">
        <f t="shared" si="14"/>
        <v>30</v>
      </c>
      <c r="AN17" s="112">
        <f t="shared" si="13"/>
        <v>9.8258788757360385E-4</v>
      </c>
      <c r="AO17" s="144"/>
    </row>
    <row r="18" spans="1:43" s="2" customFormat="1" ht="12.75" customHeight="1" x14ac:dyDescent="0.2">
      <c r="A18" s="143"/>
      <c r="B18" s="199"/>
      <c r="C18" s="33" t="s">
        <v>43</v>
      </c>
      <c r="D18" s="33">
        <v>0</v>
      </c>
      <c r="E18" s="112">
        <f t="shared" si="0"/>
        <v>0</v>
      </c>
      <c r="F18" s="33">
        <v>0</v>
      </c>
      <c r="G18" s="112">
        <f t="shared" si="1"/>
        <v>0</v>
      </c>
      <c r="H18" s="153">
        <v>0</v>
      </c>
      <c r="I18" s="112">
        <f t="shared" si="1"/>
        <v>0</v>
      </c>
      <c r="J18" s="111">
        <v>0</v>
      </c>
      <c r="K18" s="112">
        <f t="shared" si="1"/>
        <v>0</v>
      </c>
      <c r="L18" s="111">
        <v>6</v>
      </c>
      <c r="M18" s="112">
        <f t="shared" si="2"/>
        <v>2.9974821150233802E-3</v>
      </c>
      <c r="N18" s="136">
        <v>8</v>
      </c>
      <c r="O18" s="112">
        <f t="shared" si="3"/>
        <v>3.8759877712585817E-3</v>
      </c>
      <c r="P18" s="136">
        <v>13</v>
      </c>
      <c r="Q18" s="112">
        <f t="shared" si="4"/>
        <v>6.6801296972873537E-3</v>
      </c>
      <c r="R18" s="111">
        <v>35</v>
      </c>
      <c r="S18" s="112">
        <f t="shared" si="5"/>
        <v>1.7352503718393655E-2</v>
      </c>
      <c r="T18" s="111">
        <v>33</v>
      </c>
      <c r="U18" s="112">
        <f t="shared" si="6"/>
        <v>1.5471602576725084E-2</v>
      </c>
      <c r="V18" s="111">
        <v>418</v>
      </c>
      <c r="W18" s="112">
        <f t="shared" si="7"/>
        <v>0.25971282471869622</v>
      </c>
      <c r="X18" s="111">
        <v>932</v>
      </c>
      <c r="Y18" s="112">
        <f t="shared" si="8"/>
        <v>0.4171907662970738</v>
      </c>
      <c r="Z18" s="111">
        <v>839</v>
      </c>
      <c r="AA18" s="112">
        <f t="shared" si="9"/>
        <v>0.54692185340669086</v>
      </c>
      <c r="AB18" s="111">
        <v>776</v>
      </c>
      <c r="AC18" s="112">
        <f t="shared" si="10"/>
        <v>0.81419383269156109</v>
      </c>
      <c r="AD18" s="111">
        <v>867</v>
      </c>
      <c r="AE18" s="112">
        <f t="shared" si="11"/>
        <v>0.81853456821593451</v>
      </c>
      <c r="AF18" s="103">
        <v>868</v>
      </c>
      <c r="AG18" s="112">
        <f t="shared" si="12"/>
        <v>0.60773248568187865</v>
      </c>
      <c r="AH18" s="103">
        <v>633</v>
      </c>
      <c r="AI18" s="112">
        <f t="shared" si="12"/>
        <v>0.35461588880859146</v>
      </c>
      <c r="AJ18" s="144"/>
      <c r="AK18" s="33"/>
      <c r="AL18" s="143"/>
      <c r="AM18" s="123">
        <f t="shared" si="14"/>
        <v>5428</v>
      </c>
      <c r="AN18" s="112">
        <f t="shared" si="13"/>
        <v>0.17778290179165077</v>
      </c>
      <c r="AO18" s="144"/>
    </row>
    <row r="19" spans="1:43" s="2" customFormat="1" ht="12.75" customHeight="1" x14ac:dyDescent="0.2">
      <c r="A19" s="143"/>
      <c r="B19" s="199"/>
      <c r="C19" s="33" t="s">
        <v>41</v>
      </c>
      <c r="D19" s="33">
        <v>0</v>
      </c>
      <c r="E19" s="112">
        <f t="shared" si="0"/>
        <v>0</v>
      </c>
      <c r="F19" s="33">
        <v>0</v>
      </c>
      <c r="G19" s="112">
        <f t="shared" si="1"/>
        <v>0</v>
      </c>
      <c r="H19" s="153">
        <v>0</v>
      </c>
      <c r="I19" s="112">
        <f t="shared" si="1"/>
        <v>0</v>
      </c>
      <c r="J19" s="111">
        <v>0</v>
      </c>
      <c r="K19" s="112">
        <f t="shared" si="1"/>
        <v>0</v>
      </c>
      <c r="L19" s="111">
        <v>0</v>
      </c>
      <c r="M19" s="112">
        <f t="shared" si="2"/>
        <v>0</v>
      </c>
      <c r="N19" s="136">
        <v>0</v>
      </c>
      <c r="O19" s="112">
        <f t="shared" si="3"/>
        <v>0</v>
      </c>
      <c r="P19" s="136">
        <v>0</v>
      </c>
      <c r="Q19" s="112">
        <f t="shared" si="4"/>
        <v>0</v>
      </c>
      <c r="R19" s="101">
        <v>0</v>
      </c>
      <c r="S19" s="112">
        <f t="shared" si="5"/>
        <v>0</v>
      </c>
      <c r="T19" s="101">
        <v>0</v>
      </c>
      <c r="U19" s="112">
        <f t="shared" si="6"/>
        <v>0</v>
      </c>
      <c r="V19" s="101">
        <v>0</v>
      </c>
      <c r="W19" s="112">
        <f t="shared" si="7"/>
        <v>0</v>
      </c>
      <c r="X19" s="111">
        <v>65</v>
      </c>
      <c r="Y19" s="112">
        <f t="shared" si="8"/>
        <v>2.90959225421779E-2</v>
      </c>
      <c r="Z19" s="111">
        <v>53</v>
      </c>
      <c r="AA19" s="112">
        <f t="shared" si="9"/>
        <v>3.4549294672889884E-2</v>
      </c>
      <c r="AB19" s="111">
        <v>58</v>
      </c>
      <c r="AC19" s="112">
        <f t="shared" si="10"/>
        <v>6.0854693680554822E-2</v>
      </c>
      <c r="AD19" s="111">
        <v>44</v>
      </c>
      <c r="AE19" s="112">
        <f t="shared" si="11"/>
        <v>4.154039331199668E-2</v>
      </c>
      <c r="AF19" s="103">
        <v>85</v>
      </c>
      <c r="AG19" s="112">
        <f t="shared" si="12"/>
        <v>5.9512973828294562E-2</v>
      </c>
      <c r="AH19" s="103">
        <v>400</v>
      </c>
      <c r="AI19" s="112">
        <f t="shared" si="12"/>
        <v>0.22408586970527108</v>
      </c>
      <c r="AJ19" s="144"/>
      <c r="AK19" s="33"/>
      <c r="AL19" s="143"/>
      <c r="AM19" s="123">
        <f t="shared" si="14"/>
        <v>705</v>
      </c>
      <c r="AN19" s="112">
        <f t="shared" si="13"/>
        <v>2.3090815357979695E-2</v>
      </c>
      <c r="AO19" s="144"/>
    </row>
    <row r="20" spans="1:43" s="2" customFormat="1" ht="12.75" customHeight="1" x14ac:dyDescent="0.2">
      <c r="A20" s="143"/>
      <c r="B20" s="147"/>
      <c r="C20" s="33" t="s">
        <v>42</v>
      </c>
      <c r="D20" s="33">
        <v>0</v>
      </c>
      <c r="E20" s="112">
        <f t="shared" si="0"/>
        <v>0</v>
      </c>
      <c r="F20" s="33">
        <v>0</v>
      </c>
      <c r="G20" s="112">
        <f t="shared" si="1"/>
        <v>0</v>
      </c>
      <c r="H20" s="153">
        <v>0</v>
      </c>
      <c r="I20" s="112">
        <f t="shared" si="1"/>
        <v>0</v>
      </c>
      <c r="J20" s="111">
        <v>0</v>
      </c>
      <c r="K20" s="112">
        <f t="shared" si="1"/>
        <v>0</v>
      </c>
      <c r="L20" s="111">
        <v>0</v>
      </c>
      <c r="M20" s="112">
        <f t="shared" si="2"/>
        <v>0</v>
      </c>
      <c r="N20" s="136">
        <v>0</v>
      </c>
      <c r="O20" s="112">
        <f t="shared" si="3"/>
        <v>0</v>
      </c>
      <c r="P20" s="136">
        <v>0</v>
      </c>
      <c r="Q20" s="112">
        <f t="shared" si="4"/>
        <v>0</v>
      </c>
      <c r="R20" s="111">
        <v>0</v>
      </c>
      <c r="S20" s="112">
        <f t="shared" si="5"/>
        <v>0</v>
      </c>
      <c r="T20" s="111">
        <v>0</v>
      </c>
      <c r="U20" s="112">
        <f t="shared" si="6"/>
        <v>0</v>
      </c>
      <c r="V20" s="111">
        <v>0</v>
      </c>
      <c r="W20" s="112">
        <f t="shared" si="7"/>
        <v>0</v>
      </c>
      <c r="X20" s="111">
        <v>0</v>
      </c>
      <c r="Y20" s="112">
        <f t="shared" si="8"/>
        <v>0</v>
      </c>
      <c r="Z20" s="111">
        <v>1</v>
      </c>
      <c r="AA20" s="112">
        <f t="shared" si="9"/>
        <v>6.5187348439414879E-4</v>
      </c>
      <c r="AB20" s="111">
        <v>12</v>
      </c>
      <c r="AC20" s="112">
        <f t="shared" si="10"/>
        <v>1.2590626278735481E-2</v>
      </c>
      <c r="AD20" s="111">
        <v>11</v>
      </c>
      <c r="AE20" s="112">
        <f t="shared" si="11"/>
        <v>1.038509832799917E-2</v>
      </c>
      <c r="AF20" s="103">
        <v>15</v>
      </c>
      <c r="AG20" s="112">
        <f t="shared" si="12"/>
        <v>1.0502289499110806E-2</v>
      </c>
      <c r="AH20" s="103">
        <v>38</v>
      </c>
      <c r="AI20" s="112">
        <f t="shared" si="12"/>
        <v>2.1288157622000748E-2</v>
      </c>
      <c r="AJ20" s="144"/>
      <c r="AK20" s="33"/>
      <c r="AL20" s="143"/>
      <c r="AM20" s="123">
        <f t="shared" si="14"/>
        <v>77</v>
      </c>
      <c r="AN20" s="112">
        <f t="shared" si="13"/>
        <v>2.5219755781055835E-3</v>
      </c>
      <c r="AO20" s="144"/>
    </row>
    <row r="21" spans="1:43" s="2" customFormat="1" ht="14.1" customHeight="1" x14ac:dyDescent="0.2">
      <c r="A21" s="143"/>
      <c r="B21" s="33"/>
      <c r="C21" s="33"/>
      <c r="D21" s="62">
        <f>SUM(D11:D20)</f>
        <v>295490</v>
      </c>
      <c r="E21" s="33"/>
      <c r="F21" s="62">
        <f>SUM(F11:F20)</f>
        <v>260316</v>
      </c>
      <c r="G21" s="33"/>
      <c r="H21" s="62">
        <f>SUM(H11:H20)</f>
        <v>228574</v>
      </c>
      <c r="I21" s="33"/>
      <c r="J21" s="62">
        <f>SUM(J11:J20)</f>
        <v>192305</v>
      </c>
      <c r="K21" s="112"/>
      <c r="L21" s="62">
        <f>SUM(L11:L20)</f>
        <v>200168</v>
      </c>
      <c r="M21" s="112"/>
      <c r="N21" s="137">
        <f>SUM(N11:N20)</f>
        <v>206399</v>
      </c>
      <c r="O21" s="112"/>
      <c r="P21" s="137">
        <f>SUM(P11:P20)</f>
        <v>194607</v>
      </c>
      <c r="Q21" s="112"/>
      <c r="R21" s="62">
        <f>SUM(R11:R20)</f>
        <v>201700</v>
      </c>
      <c r="S21" s="112"/>
      <c r="T21" s="62">
        <f>SUM(T11:T20)</f>
        <v>213294</v>
      </c>
      <c r="U21" s="112"/>
      <c r="V21" s="62">
        <f>SUM(V11:V20)</f>
        <v>160947</v>
      </c>
      <c r="W21" s="112"/>
      <c r="X21" s="62">
        <f>SUM(X11:X20)</f>
        <v>223399</v>
      </c>
      <c r="Y21" s="112"/>
      <c r="Z21" s="62">
        <f>SUM(Z11:Z20)</f>
        <v>153404</v>
      </c>
      <c r="AA21" s="112"/>
      <c r="AB21" s="62">
        <f>SUM(AB11:AB20)</f>
        <v>95309</v>
      </c>
      <c r="AC21" s="112"/>
      <c r="AD21" s="62">
        <f>SUM(AD11:AD20)</f>
        <v>105921</v>
      </c>
      <c r="AE21" s="112"/>
      <c r="AF21" s="62">
        <f>SUM(AF11:AF20)</f>
        <v>142826</v>
      </c>
      <c r="AG21" s="112"/>
      <c r="AH21" s="62">
        <f>SUM(AH11:AH20)</f>
        <v>178503</v>
      </c>
      <c r="AI21" s="112"/>
      <c r="AJ21" s="144"/>
      <c r="AK21" s="33"/>
      <c r="AL21" s="143"/>
      <c r="AM21" s="163">
        <f>+D21+F21+H21+J21+L21+N21+P21+R21+T21+V21+X21+Z21+AB21+AD21+AF21+AH21</f>
        <v>3053162</v>
      </c>
      <c r="AN21" s="33"/>
      <c r="AO21" s="144"/>
      <c r="AQ21" s="170"/>
    </row>
    <row r="22" spans="1:43" s="2" customFormat="1" ht="5.0999999999999996" customHeight="1" x14ac:dyDescent="0.2">
      <c r="A22" s="143"/>
      <c r="B22" s="113"/>
      <c r="C22" s="113"/>
      <c r="D22" s="113"/>
      <c r="E22" s="113"/>
      <c r="F22" s="113"/>
      <c r="G22" s="113"/>
      <c r="H22" s="113"/>
      <c r="I22" s="113"/>
      <c r="J22" s="63"/>
      <c r="K22" s="114"/>
      <c r="L22" s="63"/>
      <c r="M22" s="114"/>
      <c r="N22" s="114"/>
      <c r="O22" s="114"/>
      <c r="P22" s="114"/>
      <c r="Q22" s="114"/>
      <c r="R22" s="63"/>
      <c r="S22" s="114"/>
      <c r="T22" s="63"/>
      <c r="U22" s="114"/>
      <c r="V22" s="63"/>
      <c r="W22" s="114"/>
      <c r="X22" s="63"/>
      <c r="Y22" s="114"/>
      <c r="Z22" s="63"/>
      <c r="AA22" s="114"/>
      <c r="AB22" s="63"/>
      <c r="AC22" s="114"/>
      <c r="AD22" s="114"/>
      <c r="AE22" s="114"/>
      <c r="AF22" s="114"/>
      <c r="AG22" s="114"/>
      <c r="AH22" s="114"/>
      <c r="AI22" s="114"/>
      <c r="AJ22" s="144"/>
      <c r="AK22" s="33"/>
      <c r="AL22" s="143"/>
      <c r="AM22" s="114"/>
      <c r="AN22" s="114"/>
      <c r="AO22" s="144"/>
    </row>
    <row r="23" spans="1:43" s="2" customFormat="1" ht="12.95" customHeight="1" x14ac:dyDescent="0.2">
      <c r="A23" s="143"/>
      <c r="B23" s="33"/>
      <c r="C23" s="33"/>
      <c r="D23" s="33"/>
      <c r="E23" s="33"/>
      <c r="F23" s="33"/>
      <c r="G23" s="33"/>
      <c r="H23" s="33"/>
      <c r="I23" s="33"/>
      <c r="J23" s="111"/>
      <c r="K23" s="112"/>
      <c r="L23" s="111"/>
      <c r="M23" s="112"/>
      <c r="N23" s="112"/>
      <c r="O23" s="112"/>
      <c r="P23" s="112"/>
      <c r="Q23" s="112"/>
      <c r="R23" s="111"/>
      <c r="S23" s="112"/>
      <c r="T23" s="111"/>
      <c r="U23" s="112"/>
      <c r="V23" s="111"/>
      <c r="W23" s="112"/>
      <c r="X23" s="111"/>
      <c r="Y23" s="112"/>
      <c r="Z23" s="111"/>
      <c r="AA23" s="112"/>
      <c r="AB23" s="111"/>
      <c r="AC23" s="112"/>
      <c r="AD23" s="112"/>
      <c r="AE23" s="112"/>
      <c r="AF23" s="112"/>
      <c r="AG23" s="112"/>
      <c r="AH23" s="112"/>
      <c r="AI23" s="112"/>
      <c r="AJ23" s="144"/>
      <c r="AK23" s="33"/>
      <c r="AL23" s="143"/>
      <c r="AM23" s="112"/>
      <c r="AN23" s="112"/>
      <c r="AO23" s="144"/>
    </row>
    <row r="24" spans="1:43" s="2" customFormat="1" ht="12.75" customHeight="1" x14ac:dyDescent="0.2">
      <c r="A24" s="143"/>
      <c r="B24" s="33"/>
      <c r="C24" s="33" t="s">
        <v>27</v>
      </c>
      <c r="D24" s="33">
        <v>96</v>
      </c>
      <c r="E24" s="112">
        <f t="shared" ref="E24:E29" si="15">+D24/D$30*100</f>
        <v>8.3449235048678724E-2</v>
      </c>
      <c r="F24" s="33">
        <v>240</v>
      </c>
      <c r="G24" s="112">
        <f t="shared" ref="G24:G29" si="16">+F24/F$30*100</f>
        <v>0.25647053794695335</v>
      </c>
      <c r="H24" s="33">
        <v>217</v>
      </c>
      <c r="I24" s="112">
        <f t="shared" ref="I24:K29" si="17">+H24/H$30*100</f>
        <v>0.28250426360121333</v>
      </c>
      <c r="J24" s="111">
        <v>34</v>
      </c>
      <c r="K24" s="112">
        <f t="shared" si="17"/>
        <v>5.108556832694764E-2</v>
      </c>
      <c r="L24" s="111">
        <v>15</v>
      </c>
      <c r="M24" s="112">
        <f t="shared" ref="M24:M29" si="18">+L24/L$30*100</f>
        <v>2.1831836639643703E-2</v>
      </c>
      <c r="N24" s="111">
        <v>11</v>
      </c>
      <c r="O24" s="112">
        <f t="shared" ref="O24:O29" si="19">+N24/N$30*100</f>
        <v>1.6485081001693467E-2</v>
      </c>
      <c r="P24" s="111">
        <v>28</v>
      </c>
      <c r="Q24" s="112">
        <f t="shared" ref="Q24:Q29" si="20">+P24/P$30*100</f>
        <v>4.3355733795794493E-2</v>
      </c>
      <c r="R24" s="111">
        <v>86</v>
      </c>
      <c r="S24" s="112">
        <f t="shared" ref="S24:S29" si="21">+R24/R$30*100</f>
        <v>0.12547966791659979</v>
      </c>
      <c r="T24" s="111">
        <v>9</v>
      </c>
      <c r="U24" s="112">
        <f t="shared" ref="U24:U29" si="22">+T24/T$30*100</f>
        <v>1.6216508405556856E-2</v>
      </c>
      <c r="V24" s="111">
        <v>3</v>
      </c>
      <c r="W24" s="112">
        <f t="shared" ref="W24:W29" si="23">+V24/V$30*100</f>
        <v>7.6978343426049476E-3</v>
      </c>
      <c r="X24" s="111">
        <v>2</v>
      </c>
      <c r="Y24" s="112">
        <f t="shared" ref="Y24:Y29" si="24">+X24/X$30*100</f>
        <v>4.3731140945467263E-3</v>
      </c>
      <c r="Z24" s="111">
        <v>3</v>
      </c>
      <c r="AA24" s="112">
        <f t="shared" ref="AA24:AA29" si="25">+Z24/Z$30*100</f>
        <v>8.5804993850642098E-3</v>
      </c>
      <c r="AB24" s="111">
        <v>4</v>
      </c>
      <c r="AC24" s="112">
        <f t="shared" ref="AC24:AC29" si="26">+AB24/AB$30*100</f>
        <v>2.4982824308288056E-2</v>
      </c>
      <c r="AD24" s="111">
        <v>0</v>
      </c>
      <c r="AE24" s="112">
        <f t="shared" ref="AE24:AE29" si="27">+AD24/AD$30*100</f>
        <v>0</v>
      </c>
      <c r="AF24" s="111">
        <v>0</v>
      </c>
      <c r="AG24" s="112">
        <f t="shared" ref="AG24:AG29" si="28">+AF24/AF$30*100</f>
        <v>0</v>
      </c>
      <c r="AH24" s="111">
        <v>3</v>
      </c>
      <c r="AI24" s="112">
        <f t="shared" ref="AI24:AI29" si="29">+AH24/AH$30*100</f>
        <v>9.7219521679953336E-3</v>
      </c>
      <c r="AJ24" s="144"/>
      <c r="AK24" s="33"/>
      <c r="AL24" s="143"/>
      <c r="AM24" s="123">
        <f t="shared" ref="AM24:AM29" si="30">+D24+F24+H24+J24+L24+N24+P24+R24+T24+V24+X24+Z24+AB24+AD24+AF24+AH24</f>
        <v>751</v>
      </c>
      <c r="AN24" s="112">
        <f t="shared" ref="AN24:AN29" si="31">+AM24/AM$30*100</f>
        <v>8.467276400764874E-2</v>
      </c>
      <c r="AO24" s="144"/>
    </row>
    <row r="25" spans="1:43" s="2" customFormat="1" ht="11.25" x14ac:dyDescent="0.2">
      <c r="A25" s="143"/>
      <c r="B25" s="199" t="s">
        <v>32</v>
      </c>
      <c r="C25" s="33" t="s">
        <v>29</v>
      </c>
      <c r="D25" s="33">
        <v>114883</v>
      </c>
      <c r="E25" s="112">
        <f t="shared" si="15"/>
        <v>99.863525730180797</v>
      </c>
      <c r="F25" s="33">
        <v>93298</v>
      </c>
      <c r="G25" s="112">
        <f t="shared" si="16"/>
        <v>99.700784372395219</v>
      </c>
      <c r="H25" s="33">
        <v>76565</v>
      </c>
      <c r="I25" s="112">
        <f t="shared" si="17"/>
        <v>99.677137984455754</v>
      </c>
      <c r="J25" s="111">
        <v>66519</v>
      </c>
      <c r="K25" s="112">
        <f t="shared" si="17"/>
        <v>99.945909398242065</v>
      </c>
      <c r="L25" s="111">
        <v>68692</v>
      </c>
      <c r="M25" s="112">
        <f t="shared" si="18"/>
        <v>99.978168163360365</v>
      </c>
      <c r="N25" s="111">
        <v>66716</v>
      </c>
      <c r="O25" s="112">
        <f t="shared" si="19"/>
        <v>99.98351491899831</v>
      </c>
      <c r="P25" s="111">
        <v>64534</v>
      </c>
      <c r="Q25" s="112">
        <f t="shared" si="20"/>
        <v>99.925675884921489</v>
      </c>
      <c r="R25" s="111">
        <v>68448</v>
      </c>
      <c r="S25" s="112">
        <f t="shared" si="21"/>
        <v>99.870143134365378</v>
      </c>
      <c r="T25" s="111">
        <v>55490</v>
      </c>
      <c r="U25" s="112">
        <f t="shared" si="22"/>
        <v>99.983783491594451</v>
      </c>
      <c r="V25" s="111">
        <v>38969</v>
      </c>
      <c r="W25" s="112">
        <f t="shared" si="23"/>
        <v>99.992302165657392</v>
      </c>
      <c r="X25" s="111">
        <v>45732</v>
      </c>
      <c r="Y25" s="112">
        <f t="shared" si="24"/>
        <v>99.995626885905452</v>
      </c>
      <c r="Z25" s="111">
        <v>34955</v>
      </c>
      <c r="AA25" s="112">
        <f t="shared" si="25"/>
        <v>99.977118668306503</v>
      </c>
      <c r="AB25" s="111">
        <v>15984</v>
      </c>
      <c r="AC25" s="112">
        <f t="shared" si="26"/>
        <v>99.831365935919052</v>
      </c>
      <c r="AD25" s="111">
        <v>18169</v>
      </c>
      <c r="AE25" s="112">
        <f t="shared" si="27"/>
        <v>99.818701241621795</v>
      </c>
      <c r="AF25" s="111">
        <v>26130</v>
      </c>
      <c r="AG25" s="112">
        <f t="shared" si="28"/>
        <v>99.862416876863108</v>
      </c>
      <c r="AH25" s="111">
        <v>30782</v>
      </c>
      <c r="AI25" s="112">
        <f t="shared" si="29"/>
        <v>99.753710545077453</v>
      </c>
      <c r="AJ25" s="144"/>
      <c r="AK25" s="33"/>
      <c r="AL25" s="143"/>
      <c r="AM25" s="123">
        <f t="shared" si="30"/>
        <v>885866</v>
      </c>
      <c r="AN25" s="112">
        <f t="shared" si="31"/>
        <v>99.878459068441742</v>
      </c>
      <c r="AO25" s="144"/>
    </row>
    <row r="26" spans="1:43" s="2" customFormat="1" ht="11.25" x14ac:dyDescent="0.2">
      <c r="A26" s="143"/>
      <c r="B26" s="199"/>
      <c r="C26" s="95" t="s">
        <v>30</v>
      </c>
      <c r="D26" s="95">
        <v>3</v>
      </c>
      <c r="E26" s="112">
        <f t="shared" si="15"/>
        <v>2.6077885952712101E-3</v>
      </c>
      <c r="F26" s="95">
        <v>2</v>
      </c>
      <c r="G26" s="112">
        <f t="shared" si="16"/>
        <v>2.1372544828912776E-3</v>
      </c>
      <c r="H26" s="95">
        <v>0</v>
      </c>
      <c r="I26" s="112">
        <f t="shared" si="17"/>
        <v>0</v>
      </c>
      <c r="J26" s="111">
        <v>1</v>
      </c>
      <c r="K26" s="112">
        <f t="shared" si="17"/>
        <v>1.5025167154984599E-3</v>
      </c>
      <c r="L26" s="111">
        <v>0</v>
      </c>
      <c r="M26" s="112">
        <f t="shared" si="18"/>
        <v>0</v>
      </c>
      <c r="N26" s="111">
        <v>0</v>
      </c>
      <c r="O26" s="112">
        <f t="shared" si="19"/>
        <v>0</v>
      </c>
      <c r="P26" s="111">
        <v>0</v>
      </c>
      <c r="Q26" s="112">
        <f t="shared" si="20"/>
        <v>0</v>
      </c>
      <c r="R26" s="111">
        <v>0</v>
      </c>
      <c r="S26" s="112">
        <f t="shared" si="21"/>
        <v>0</v>
      </c>
      <c r="T26" s="111">
        <v>0</v>
      </c>
      <c r="U26" s="112">
        <f t="shared" si="22"/>
        <v>0</v>
      </c>
      <c r="V26" s="111">
        <v>0</v>
      </c>
      <c r="W26" s="112">
        <f t="shared" si="23"/>
        <v>0</v>
      </c>
      <c r="X26" s="111">
        <v>0</v>
      </c>
      <c r="Y26" s="112">
        <f t="shared" si="24"/>
        <v>0</v>
      </c>
      <c r="Z26" s="111">
        <v>5</v>
      </c>
      <c r="AA26" s="112">
        <f t="shared" si="25"/>
        <v>1.4300832308440353E-2</v>
      </c>
      <c r="AB26" s="111">
        <v>16</v>
      </c>
      <c r="AC26" s="112">
        <f t="shared" si="26"/>
        <v>9.9931297233152222E-2</v>
      </c>
      <c r="AD26" s="111">
        <v>27</v>
      </c>
      <c r="AE26" s="112">
        <f t="shared" si="27"/>
        <v>0.148335347763982</v>
      </c>
      <c r="AF26" s="111">
        <v>27</v>
      </c>
      <c r="AG26" s="112">
        <f t="shared" si="28"/>
        <v>0.10318734235267141</v>
      </c>
      <c r="AH26" s="111">
        <v>66</v>
      </c>
      <c r="AI26" s="112">
        <f t="shared" si="29"/>
        <v>0.21388294769589733</v>
      </c>
      <c r="AJ26" s="144"/>
      <c r="AK26" s="33"/>
      <c r="AL26" s="143"/>
      <c r="AM26" s="123">
        <f t="shared" si="30"/>
        <v>147</v>
      </c>
      <c r="AN26" s="112">
        <f t="shared" si="31"/>
        <v>1.6573763394306742E-2</v>
      </c>
      <c r="AO26" s="144"/>
    </row>
    <row r="27" spans="1:43" s="2" customFormat="1" ht="11.25" x14ac:dyDescent="0.2">
      <c r="A27" s="143"/>
      <c r="B27" s="199"/>
      <c r="C27" s="95" t="s">
        <v>31</v>
      </c>
      <c r="D27" s="95">
        <v>0</v>
      </c>
      <c r="E27" s="112">
        <f t="shared" si="15"/>
        <v>0</v>
      </c>
      <c r="F27" s="95">
        <v>0</v>
      </c>
      <c r="G27" s="112">
        <f t="shared" si="16"/>
        <v>0</v>
      </c>
      <c r="H27" s="95">
        <v>31</v>
      </c>
      <c r="I27" s="112">
        <f t="shared" si="17"/>
        <v>4.0357751943030477E-2</v>
      </c>
      <c r="J27" s="115">
        <v>1</v>
      </c>
      <c r="K27" s="112">
        <f t="shared" si="17"/>
        <v>1.5025167154984599E-3</v>
      </c>
      <c r="L27" s="115">
        <v>0</v>
      </c>
      <c r="M27" s="112">
        <f t="shared" si="18"/>
        <v>0</v>
      </c>
      <c r="N27" s="115">
        <v>0</v>
      </c>
      <c r="O27" s="112">
        <f t="shared" si="19"/>
        <v>0</v>
      </c>
      <c r="P27" s="111">
        <v>20</v>
      </c>
      <c r="Q27" s="112">
        <f t="shared" si="20"/>
        <v>3.0968381282710351E-2</v>
      </c>
      <c r="R27" s="115">
        <v>3</v>
      </c>
      <c r="S27" s="112">
        <f t="shared" si="21"/>
        <v>4.3771977180209233E-3</v>
      </c>
      <c r="T27" s="115">
        <v>0</v>
      </c>
      <c r="U27" s="112">
        <f t="shared" si="22"/>
        <v>0</v>
      </c>
      <c r="V27" s="115">
        <v>0</v>
      </c>
      <c r="W27" s="112">
        <f t="shared" si="23"/>
        <v>0</v>
      </c>
      <c r="X27" s="115">
        <v>0</v>
      </c>
      <c r="Y27" s="112">
        <f t="shared" si="24"/>
        <v>0</v>
      </c>
      <c r="Z27" s="115">
        <v>0</v>
      </c>
      <c r="AA27" s="112">
        <f t="shared" si="25"/>
        <v>0</v>
      </c>
      <c r="AB27" s="115">
        <v>0</v>
      </c>
      <c r="AC27" s="112">
        <f t="shared" si="26"/>
        <v>0</v>
      </c>
      <c r="AD27" s="115">
        <v>0</v>
      </c>
      <c r="AE27" s="112">
        <f t="shared" si="27"/>
        <v>0</v>
      </c>
      <c r="AF27" s="115">
        <v>0</v>
      </c>
      <c r="AG27" s="112">
        <f t="shared" si="28"/>
        <v>0</v>
      </c>
      <c r="AH27" s="115">
        <v>0</v>
      </c>
      <c r="AI27" s="112">
        <f t="shared" si="29"/>
        <v>0</v>
      </c>
      <c r="AJ27" s="144"/>
      <c r="AK27" s="33"/>
      <c r="AL27" s="143"/>
      <c r="AM27" s="123">
        <f t="shared" si="30"/>
        <v>55</v>
      </c>
      <c r="AN27" s="112">
        <f t="shared" si="31"/>
        <v>6.2010679366453795E-3</v>
      </c>
      <c r="AO27" s="144"/>
    </row>
    <row r="28" spans="1:43" s="2" customFormat="1" ht="11.25" x14ac:dyDescent="0.2">
      <c r="A28" s="143"/>
      <c r="B28" s="199"/>
      <c r="C28" s="33" t="s">
        <v>44</v>
      </c>
      <c r="D28" s="33">
        <v>0</v>
      </c>
      <c r="E28" s="112">
        <f t="shared" si="15"/>
        <v>0</v>
      </c>
      <c r="F28" s="33">
        <v>0</v>
      </c>
      <c r="G28" s="112">
        <f t="shared" si="16"/>
        <v>0</v>
      </c>
      <c r="H28" s="33">
        <v>0</v>
      </c>
      <c r="I28" s="112">
        <f t="shared" si="17"/>
        <v>0</v>
      </c>
      <c r="J28" s="111">
        <v>0</v>
      </c>
      <c r="K28" s="112">
        <f t="shared" si="17"/>
        <v>0</v>
      </c>
      <c r="L28" s="111">
        <v>0</v>
      </c>
      <c r="M28" s="112">
        <f t="shared" si="18"/>
        <v>0</v>
      </c>
      <c r="N28" s="111">
        <v>0</v>
      </c>
      <c r="O28" s="112">
        <f t="shared" si="19"/>
        <v>0</v>
      </c>
      <c r="P28" s="111">
        <v>0</v>
      </c>
      <c r="Q28" s="112">
        <f t="shared" si="20"/>
        <v>0</v>
      </c>
      <c r="R28" s="111">
        <v>0</v>
      </c>
      <c r="S28" s="112">
        <f t="shared" si="21"/>
        <v>0</v>
      </c>
      <c r="T28" s="111">
        <v>0</v>
      </c>
      <c r="U28" s="112">
        <f t="shared" si="22"/>
        <v>0</v>
      </c>
      <c r="V28" s="111">
        <v>0</v>
      </c>
      <c r="W28" s="112">
        <f t="shared" si="23"/>
        <v>0</v>
      </c>
      <c r="X28" s="111">
        <v>0</v>
      </c>
      <c r="Y28" s="112">
        <f t="shared" si="24"/>
        <v>0</v>
      </c>
      <c r="Z28" s="111">
        <v>0</v>
      </c>
      <c r="AA28" s="112">
        <f t="shared" si="25"/>
        <v>0</v>
      </c>
      <c r="AB28" s="111">
        <v>3</v>
      </c>
      <c r="AC28" s="112">
        <f t="shared" si="26"/>
        <v>1.873711823121604E-2</v>
      </c>
      <c r="AD28" s="111">
        <v>6</v>
      </c>
      <c r="AE28" s="112">
        <f t="shared" si="27"/>
        <v>3.2963410614218216E-2</v>
      </c>
      <c r="AF28" s="111">
        <v>8</v>
      </c>
      <c r="AG28" s="112">
        <f t="shared" si="28"/>
        <v>3.0574027363754488E-2</v>
      </c>
      <c r="AH28" s="111">
        <v>6</v>
      </c>
      <c r="AI28" s="112">
        <f t="shared" si="29"/>
        <v>1.9443904335990667E-2</v>
      </c>
      <c r="AJ28" s="144"/>
      <c r="AK28" s="33"/>
      <c r="AL28" s="143"/>
      <c r="AM28" s="123">
        <f t="shared" si="30"/>
        <v>23</v>
      </c>
      <c r="AN28" s="112">
        <f t="shared" si="31"/>
        <v>2.5931738644153408E-3</v>
      </c>
      <c r="AO28" s="144"/>
    </row>
    <row r="29" spans="1:43" s="2" customFormat="1" ht="11.25" x14ac:dyDescent="0.2">
      <c r="A29" s="143"/>
      <c r="B29" s="97"/>
      <c r="C29" s="33" t="s">
        <v>43</v>
      </c>
      <c r="D29" s="33">
        <v>58</v>
      </c>
      <c r="E29" s="112">
        <f t="shared" si="15"/>
        <v>5.0417246175243395E-2</v>
      </c>
      <c r="F29" s="33">
        <v>38</v>
      </c>
      <c r="G29" s="112">
        <f t="shared" si="16"/>
        <v>4.0607835174934277E-2</v>
      </c>
      <c r="H29" s="33">
        <v>0</v>
      </c>
      <c r="I29" s="112">
        <f t="shared" si="17"/>
        <v>0</v>
      </c>
      <c r="J29" s="111">
        <v>0</v>
      </c>
      <c r="K29" s="112">
        <f t="shared" si="17"/>
        <v>0</v>
      </c>
      <c r="L29" s="111">
        <v>0</v>
      </c>
      <c r="M29" s="112">
        <f t="shared" si="18"/>
        <v>0</v>
      </c>
      <c r="N29" s="111">
        <v>0</v>
      </c>
      <c r="O29" s="112">
        <f t="shared" si="19"/>
        <v>0</v>
      </c>
      <c r="P29" s="111">
        <v>0</v>
      </c>
      <c r="Q29" s="112">
        <f t="shared" si="20"/>
        <v>0</v>
      </c>
      <c r="R29" s="111">
        <v>0</v>
      </c>
      <c r="S29" s="112">
        <f t="shared" si="21"/>
        <v>0</v>
      </c>
      <c r="T29" s="111">
        <v>0</v>
      </c>
      <c r="U29" s="112">
        <f t="shared" si="22"/>
        <v>0</v>
      </c>
      <c r="V29" s="111">
        <v>0</v>
      </c>
      <c r="W29" s="112">
        <f t="shared" si="23"/>
        <v>0</v>
      </c>
      <c r="X29" s="111">
        <v>0</v>
      </c>
      <c r="Y29" s="112">
        <f t="shared" si="24"/>
        <v>0</v>
      </c>
      <c r="Z29" s="111">
        <v>0</v>
      </c>
      <c r="AA29" s="112">
        <f t="shared" si="25"/>
        <v>0</v>
      </c>
      <c r="AB29" s="111">
        <v>4</v>
      </c>
      <c r="AC29" s="112">
        <f t="shared" si="26"/>
        <v>2.4982824308288056E-2</v>
      </c>
      <c r="AD29" s="111">
        <v>0</v>
      </c>
      <c r="AE29" s="112">
        <f t="shared" si="27"/>
        <v>0</v>
      </c>
      <c r="AF29" s="111">
        <v>1</v>
      </c>
      <c r="AG29" s="112">
        <f t="shared" si="28"/>
        <v>3.8217534204693111E-3</v>
      </c>
      <c r="AH29" s="111">
        <v>1</v>
      </c>
      <c r="AI29" s="112">
        <f t="shared" si="29"/>
        <v>3.2406507226651112E-3</v>
      </c>
      <c r="AJ29" s="144"/>
      <c r="AK29" s="33"/>
      <c r="AL29" s="143"/>
      <c r="AM29" s="123">
        <f t="shared" si="30"/>
        <v>102</v>
      </c>
      <c r="AN29" s="112">
        <f t="shared" si="31"/>
        <v>1.150016235523325E-2</v>
      </c>
      <c r="AO29" s="144"/>
    </row>
    <row r="30" spans="1:43" s="2" customFormat="1" ht="14.1" customHeight="1" x14ac:dyDescent="0.2">
      <c r="A30" s="143"/>
      <c r="B30" s="33"/>
      <c r="C30" s="33"/>
      <c r="D30" s="62">
        <f>SUM(D24:D29)</f>
        <v>115040</v>
      </c>
      <c r="E30" s="33"/>
      <c r="F30" s="62">
        <f>SUM(F24:F29)</f>
        <v>93578</v>
      </c>
      <c r="G30" s="33"/>
      <c r="H30" s="62">
        <f>SUM(H24:H29)</f>
        <v>76813</v>
      </c>
      <c r="I30" s="33"/>
      <c r="J30" s="62">
        <f>SUM(J24:J29)</f>
        <v>66555</v>
      </c>
      <c r="K30" s="112"/>
      <c r="L30" s="62">
        <f>SUM(L24:L29)</f>
        <v>68707</v>
      </c>
      <c r="M30" s="112"/>
      <c r="N30" s="62">
        <f>SUM(N24:N29)</f>
        <v>66727</v>
      </c>
      <c r="O30" s="112"/>
      <c r="P30" s="62">
        <f>SUM(P24:P29)</f>
        <v>64582</v>
      </c>
      <c r="Q30" s="112"/>
      <c r="R30" s="62">
        <f>SUM(R24:R29)</f>
        <v>68537</v>
      </c>
      <c r="S30" s="112"/>
      <c r="T30" s="62">
        <f>SUM(T24:T29)</f>
        <v>55499</v>
      </c>
      <c r="U30" s="112"/>
      <c r="V30" s="62">
        <f>SUM(V24:V29)</f>
        <v>38972</v>
      </c>
      <c r="W30" s="112"/>
      <c r="X30" s="62">
        <f>SUM(X24:X29)</f>
        <v>45734</v>
      </c>
      <c r="Y30" s="112"/>
      <c r="Z30" s="62">
        <f>SUM(Z24:Z29)</f>
        <v>34963</v>
      </c>
      <c r="AA30" s="112"/>
      <c r="AB30" s="62">
        <f>SUM(AB24:AB29)</f>
        <v>16011</v>
      </c>
      <c r="AC30" s="112"/>
      <c r="AD30" s="62">
        <f>SUM(AD24:AD29)</f>
        <v>18202</v>
      </c>
      <c r="AE30" s="112"/>
      <c r="AF30" s="62">
        <f>SUM(AF24:AF29)</f>
        <v>26166</v>
      </c>
      <c r="AG30" s="112"/>
      <c r="AH30" s="62">
        <f>SUM(AH24:AH29)</f>
        <v>30858</v>
      </c>
      <c r="AI30" s="112"/>
      <c r="AJ30" s="144"/>
      <c r="AK30" s="33"/>
      <c r="AL30" s="143"/>
      <c r="AM30" s="163">
        <f>+D30+F30+H30+J30+L30+N30+P30+R30+T30+V30+X30+Z30+AB30+AD30+AF30+AH30</f>
        <v>886944</v>
      </c>
      <c r="AN30" s="33"/>
      <c r="AO30" s="144"/>
      <c r="AQ30" s="170"/>
    </row>
    <row r="31" spans="1:43" s="2" customFormat="1" ht="5.0999999999999996" customHeight="1" x14ac:dyDescent="0.2">
      <c r="A31" s="143"/>
      <c r="B31" s="113"/>
      <c r="C31" s="113"/>
      <c r="D31" s="113"/>
      <c r="E31" s="113"/>
      <c r="F31" s="113"/>
      <c r="G31" s="113"/>
      <c r="H31" s="113"/>
      <c r="I31" s="113"/>
      <c r="J31" s="63"/>
      <c r="K31" s="114"/>
      <c r="L31" s="63"/>
      <c r="M31" s="114"/>
      <c r="N31" s="114"/>
      <c r="O31" s="114"/>
      <c r="P31" s="114"/>
      <c r="Q31" s="114"/>
      <c r="R31" s="63"/>
      <c r="S31" s="114"/>
      <c r="T31" s="63"/>
      <c r="U31" s="114"/>
      <c r="V31" s="63"/>
      <c r="W31" s="114"/>
      <c r="X31" s="63"/>
      <c r="Y31" s="114"/>
      <c r="Z31" s="63"/>
      <c r="AA31" s="114"/>
      <c r="AB31" s="63"/>
      <c r="AC31" s="114"/>
      <c r="AD31" s="114"/>
      <c r="AE31" s="114"/>
      <c r="AF31" s="114"/>
      <c r="AG31" s="114"/>
      <c r="AH31" s="114"/>
      <c r="AI31" s="114"/>
      <c r="AJ31" s="144"/>
      <c r="AK31" s="33"/>
      <c r="AL31" s="143"/>
      <c r="AM31" s="114"/>
      <c r="AN31" s="114"/>
      <c r="AO31" s="144"/>
    </row>
    <row r="32" spans="1:43" s="2" customFormat="1" ht="12.95" customHeight="1" x14ac:dyDescent="0.2">
      <c r="A32" s="143"/>
      <c r="B32" s="33"/>
      <c r="C32" s="33"/>
      <c r="D32" s="33"/>
      <c r="E32" s="33"/>
      <c r="F32" s="33"/>
      <c r="G32" s="33"/>
      <c r="H32" s="33"/>
      <c r="I32" s="33"/>
      <c r="J32" s="111"/>
      <c r="K32" s="112"/>
      <c r="L32" s="111"/>
      <c r="M32" s="112"/>
      <c r="N32" s="112"/>
      <c r="O32" s="112"/>
      <c r="P32" s="112"/>
      <c r="Q32" s="112"/>
      <c r="R32" s="111"/>
      <c r="S32" s="112"/>
      <c r="T32" s="111"/>
      <c r="U32" s="112"/>
      <c r="V32" s="111"/>
      <c r="W32" s="112"/>
      <c r="X32" s="111"/>
      <c r="Y32" s="112"/>
      <c r="Z32" s="111"/>
      <c r="AA32" s="112"/>
      <c r="AB32" s="111"/>
      <c r="AC32" s="112"/>
      <c r="AD32" s="112"/>
      <c r="AE32" s="112"/>
      <c r="AF32" s="112"/>
      <c r="AG32" s="112"/>
      <c r="AH32" s="112"/>
      <c r="AI32" s="112"/>
      <c r="AJ32" s="144"/>
      <c r="AK32" s="33"/>
      <c r="AL32" s="143"/>
      <c r="AM32" s="112"/>
      <c r="AN32" s="112"/>
      <c r="AO32" s="144"/>
    </row>
    <row r="33" spans="1:43" s="2" customFormat="1" ht="11.25" x14ac:dyDescent="0.2">
      <c r="A33" s="143"/>
      <c r="B33" s="33" t="s">
        <v>33</v>
      </c>
      <c r="C33" s="33"/>
      <c r="D33" s="33"/>
      <c r="E33" s="33"/>
      <c r="F33" s="33"/>
      <c r="G33" s="33"/>
      <c r="H33" s="33"/>
      <c r="I33" s="33"/>
      <c r="J33" s="111"/>
      <c r="K33" s="112"/>
      <c r="L33" s="111"/>
      <c r="M33" s="112"/>
      <c r="N33" s="112"/>
      <c r="O33" s="112"/>
      <c r="P33" s="112"/>
      <c r="Q33" s="112"/>
      <c r="R33" s="111"/>
      <c r="S33" s="112"/>
      <c r="T33" s="111"/>
      <c r="U33" s="112"/>
      <c r="V33" s="111"/>
      <c r="W33" s="112"/>
      <c r="X33" s="111"/>
      <c r="Y33" s="112"/>
      <c r="Z33" s="111"/>
      <c r="AA33" s="112"/>
      <c r="AB33" s="111"/>
      <c r="AC33" s="112"/>
      <c r="AD33" s="112"/>
      <c r="AE33" s="112"/>
      <c r="AF33" s="112"/>
      <c r="AG33" s="112"/>
      <c r="AH33" s="112"/>
      <c r="AI33" s="112"/>
      <c r="AJ33" s="144"/>
      <c r="AK33" s="33"/>
      <c r="AL33" s="143"/>
      <c r="AM33" s="123"/>
      <c r="AN33" s="33"/>
      <c r="AO33" s="144"/>
    </row>
    <row r="34" spans="1:43" s="2" customFormat="1" ht="12.75" customHeight="1" x14ac:dyDescent="0.2">
      <c r="A34" s="143"/>
      <c r="B34" s="33" t="s">
        <v>34</v>
      </c>
      <c r="C34" s="33" t="s">
        <v>29</v>
      </c>
      <c r="D34" s="33">
        <v>8351</v>
      </c>
      <c r="E34" s="112">
        <f>+D34/D37*100</f>
        <v>100</v>
      </c>
      <c r="F34" s="33">
        <v>7572</v>
      </c>
      <c r="G34" s="112">
        <f>+F34/F37*100</f>
        <v>100</v>
      </c>
      <c r="H34" s="33">
        <v>5436</v>
      </c>
      <c r="I34" s="112">
        <f>+H34/H37*100</f>
        <v>100</v>
      </c>
      <c r="J34" s="111">
        <v>4294</v>
      </c>
      <c r="K34" s="112">
        <f>+J34/J37*100</f>
        <v>100</v>
      </c>
      <c r="L34" s="111">
        <v>5320</v>
      </c>
      <c r="M34" s="112">
        <f>+L34/L37*100</f>
        <v>100</v>
      </c>
      <c r="N34" s="111">
        <v>5344</v>
      </c>
      <c r="O34" s="112">
        <f>+N34/N37*100</f>
        <v>100</v>
      </c>
      <c r="P34" s="111">
        <v>5985</v>
      </c>
      <c r="Q34" s="112">
        <f>+P34/P37*100</f>
        <v>100</v>
      </c>
      <c r="R34" s="111">
        <v>6369</v>
      </c>
      <c r="S34" s="112">
        <f>+R34/R37*100</f>
        <v>100</v>
      </c>
      <c r="T34" s="111">
        <v>6334</v>
      </c>
      <c r="U34" s="112">
        <f>+T34/T$37*100</f>
        <v>100</v>
      </c>
      <c r="V34" s="111">
        <v>3841</v>
      </c>
      <c r="W34" s="112">
        <f>+V34/V$37*100</f>
        <v>100</v>
      </c>
      <c r="X34" s="111">
        <v>3621</v>
      </c>
      <c r="Y34" s="112">
        <f>+X34/X$37*100</f>
        <v>100</v>
      </c>
      <c r="Z34" s="111">
        <v>2995</v>
      </c>
      <c r="AA34" s="112">
        <f>+Z34/Z$37*100</f>
        <v>100</v>
      </c>
      <c r="AB34" s="111">
        <v>2115</v>
      </c>
      <c r="AC34" s="112">
        <f>+AB34/AB$37*100</f>
        <v>100</v>
      </c>
      <c r="AD34" s="111">
        <v>2566</v>
      </c>
      <c r="AE34" s="112">
        <f>+AD34/AD$37*100</f>
        <v>100</v>
      </c>
      <c r="AF34" s="111">
        <v>3365</v>
      </c>
      <c r="AG34" s="112">
        <f>+AF34/AF$37*100</f>
        <v>100</v>
      </c>
      <c r="AH34" s="111">
        <v>4281</v>
      </c>
      <c r="AI34" s="112">
        <f>+AH34/AH$37*100</f>
        <v>99.720475192173311</v>
      </c>
      <c r="AJ34" s="144"/>
      <c r="AK34" s="33"/>
      <c r="AL34" s="143"/>
      <c r="AM34" s="123">
        <f>+D34+F34+H34+J34+L34+N34+P34+R34+T34+V34+X34+Z34+AB34+AD34+AF34+AH34</f>
        <v>77789</v>
      </c>
      <c r="AN34" s="112">
        <f>+AM34/AM$37*100</f>
        <v>99.984576033727066</v>
      </c>
      <c r="AO34" s="144"/>
    </row>
    <row r="35" spans="1:43" s="2" customFormat="1" ht="12.75" customHeight="1" x14ac:dyDescent="0.2">
      <c r="A35" s="143"/>
      <c r="B35" s="33"/>
      <c r="C35" s="33" t="s">
        <v>40</v>
      </c>
      <c r="D35" s="33">
        <v>0</v>
      </c>
      <c r="E35" s="112">
        <f t="shared" ref="E35:W36" si="32">+D35/D$37*100</f>
        <v>0</v>
      </c>
      <c r="F35" s="33">
        <v>0</v>
      </c>
      <c r="G35" s="112">
        <f t="shared" si="32"/>
        <v>0</v>
      </c>
      <c r="H35" s="33">
        <v>0</v>
      </c>
      <c r="I35" s="112">
        <f t="shared" si="32"/>
        <v>0</v>
      </c>
      <c r="J35" s="33">
        <v>0</v>
      </c>
      <c r="K35" s="112">
        <f t="shared" si="32"/>
        <v>0</v>
      </c>
      <c r="L35" s="33">
        <v>0</v>
      </c>
      <c r="M35" s="112">
        <f t="shared" si="32"/>
        <v>0</v>
      </c>
      <c r="N35" s="33">
        <v>0</v>
      </c>
      <c r="O35" s="112">
        <f t="shared" si="32"/>
        <v>0</v>
      </c>
      <c r="P35" s="33">
        <v>0</v>
      </c>
      <c r="Q35" s="112">
        <f t="shared" si="32"/>
        <v>0</v>
      </c>
      <c r="R35" s="33">
        <v>0</v>
      </c>
      <c r="S35" s="112">
        <f t="shared" si="32"/>
        <v>0</v>
      </c>
      <c r="T35" s="111">
        <v>0</v>
      </c>
      <c r="U35" s="112">
        <f t="shared" si="32"/>
        <v>0</v>
      </c>
      <c r="V35" s="111">
        <v>0</v>
      </c>
      <c r="W35" s="112">
        <f t="shared" si="32"/>
        <v>0</v>
      </c>
      <c r="X35" s="111">
        <v>0</v>
      </c>
      <c r="Y35" s="112">
        <f>+X35/X$37*100</f>
        <v>0</v>
      </c>
      <c r="Z35" s="111">
        <v>0</v>
      </c>
      <c r="AA35" s="112">
        <f>+Z35/Z$37*100</f>
        <v>0</v>
      </c>
      <c r="AB35" s="111">
        <v>0</v>
      </c>
      <c r="AC35" s="112">
        <f>+AB35/AB$37*100</f>
        <v>0</v>
      </c>
      <c r="AD35" s="111">
        <v>0</v>
      </c>
      <c r="AE35" s="112">
        <f>+AD35/AD$37*100</f>
        <v>0</v>
      </c>
      <c r="AF35" s="111">
        <v>0</v>
      </c>
      <c r="AG35" s="112">
        <f>+AF35/AF$37*100</f>
        <v>0</v>
      </c>
      <c r="AH35" s="111">
        <v>3</v>
      </c>
      <c r="AI35" s="112">
        <f>+AH35/AH$37*100</f>
        <v>6.9881201956673647E-2</v>
      </c>
      <c r="AJ35" s="144"/>
      <c r="AK35" s="33"/>
      <c r="AL35" s="143"/>
      <c r="AM35" s="123">
        <f>+D35+F35+H35+J35+L35+N35+P35+R35+T35+V35+X35+Z35+AB35+AD35+AF35+AH35</f>
        <v>3</v>
      </c>
      <c r="AN35" s="112">
        <f>+AM35/AM$37*100</f>
        <v>3.8559915682317707E-3</v>
      </c>
      <c r="AO35" s="144"/>
    </row>
    <row r="36" spans="1:43" s="2" customFormat="1" ht="12.75" customHeight="1" x14ac:dyDescent="0.2">
      <c r="A36" s="143"/>
      <c r="B36" s="33"/>
      <c r="C36" s="33" t="s">
        <v>38</v>
      </c>
      <c r="D36" s="33">
        <v>0</v>
      </c>
      <c r="E36" s="112">
        <f t="shared" si="32"/>
        <v>0</v>
      </c>
      <c r="F36" s="33">
        <v>0</v>
      </c>
      <c r="G36" s="112">
        <f t="shared" si="32"/>
        <v>0</v>
      </c>
      <c r="H36" s="33">
        <v>0</v>
      </c>
      <c r="I36" s="112">
        <f t="shared" si="32"/>
        <v>0</v>
      </c>
      <c r="J36" s="33">
        <v>0</v>
      </c>
      <c r="K36" s="112">
        <f t="shared" si="32"/>
        <v>0</v>
      </c>
      <c r="L36" s="33">
        <v>0</v>
      </c>
      <c r="M36" s="112">
        <f t="shared" si="32"/>
        <v>0</v>
      </c>
      <c r="N36" s="33">
        <v>0</v>
      </c>
      <c r="O36" s="112">
        <f t="shared" si="32"/>
        <v>0</v>
      </c>
      <c r="P36" s="33">
        <v>0</v>
      </c>
      <c r="Q36" s="112">
        <f t="shared" si="32"/>
        <v>0</v>
      </c>
      <c r="R36" s="33">
        <v>0</v>
      </c>
      <c r="S36" s="112">
        <f t="shared" si="32"/>
        <v>0</v>
      </c>
      <c r="T36" s="111">
        <v>0</v>
      </c>
      <c r="U36" s="112">
        <f t="shared" si="32"/>
        <v>0</v>
      </c>
      <c r="V36" s="111">
        <v>0</v>
      </c>
      <c r="W36" s="112">
        <f t="shared" si="32"/>
        <v>0</v>
      </c>
      <c r="X36" s="111">
        <v>0</v>
      </c>
      <c r="Y36" s="112">
        <f>+X36/X$37*100</f>
        <v>0</v>
      </c>
      <c r="Z36" s="111">
        <v>0</v>
      </c>
      <c r="AA36" s="112">
        <f>+Z36/Z$37*100</f>
        <v>0</v>
      </c>
      <c r="AB36" s="111">
        <v>0</v>
      </c>
      <c r="AC36" s="112">
        <f>+AB36/AB$37*100</f>
        <v>0</v>
      </c>
      <c r="AD36" s="111">
        <v>0</v>
      </c>
      <c r="AE36" s="112">
        <f>+AD36/AD$37*100</f>
        <v>0</v>
      </c>
      <c r="AF36" s="111">
        <v>0</v>
      </c>
      <c r="AG36" s="112">
        <f>+AF36/AF$37*100</f>
        <v>0</v>
      </c>
      <c r="AH36" s="111">
        <v>9</v>
      </c>
      <c r="AI36" s="112">
        <f>+AH36/AH$37*100</f>
        <v>0.20964360587002098</v>
      </c>
      <c r="AJ36" s="144"/>
      <c r="AK36" s="33"/>
      <c r="AL36" s="143"/>
      <c r="AM36" s="123">
        <f>+D36+F36+H36+J36+L36+N36+P36+R36+T36+V36+X36+Z36+AB36+AD36+AF36+AH36</f>
        <v>9</v>
      </c>
      <c r="AN36" s="112">
        <f>+AM36/AM$37*100</f>
        <v>1.1567974704695312E-2</v>
      </c>
      <c r="AO36" s="144"/>
    </row>
    <row r="37" spans="1:43" s="2" customFormat="1" ht="14.1" customHeight="1" x14ac:dyDescent="0.2">
      <c r="A37" s="143"/>
      <c r="B37" s="33"/>
      <c r="C37" s="33"/>
      <c r="D37" s="62">
        <f>+D34+D33</f>
        <v>8351</v>
      </c>
      <c r="E37" s="33"/>
      <c r="F37" s="62">
        <f>+F34+F33</f>
        <v>7572</v>
      </c>
      <c r="G37" s="33"/>
      <c r="H37" s="62">
        <f>+H34+H33</f>
        <v>5436</v>
      </c>
      <c r="I37" s="33"/>
      <c r="J37" s="62">
        <f>+J34+J33</f>
        <v>4294</v>
      </c>
      <c r="K37" s="64"/>
      <c r="L37" s="62">
        <f>+L34+L33</f>
        <v>5320</v>
      </c>
      <c r="M37" s="64"/>
      <c r="N37" s="62">
        <f>+N34+N33</f>
        <v>5344</v>
      </c>
      <c r="O37" s="64"/>
      <c r="P37" s="62">
        <f>+P34+P33</f>
        <v>5985</v>
      </c>
      <c r="Q37" s="64"/>
      <c r="R37" s="62">
        <f>+R34+R33</f>
        <v>6369</v>
      </c>
      <c r="S37" s="64"/>
      <c r="T37" s="62">
        <f>SUM(T34:T36)</f>
        <v>6334</v>
      </c>
      <c r="U37" s="64"/>
      <c r="V37" s="62">
        <f>SUM(V34:V36)</f>
        <v>3841</v>
      </c>
      <c r="W37" s="64"/>
      <c r="X37" s="62">
        <f>SUM(X34:X36)</f>
        <v>3621</v>
      </c>
      <c r="Y37" s="64"/>
      <c r="Z37" s="62">
        <f>SUM(Z34:Z36)</f>
        <v>2995</v>
      </c>
      <c r="AA37" s="64"/>
      <c r="AB37" s="62">
        <f>SUM(AB34:AB36)</f>
        <v>2115</v>
      </c>
      <c r="AC37" s="64"/>
      <c r="AD37" s="62">
        <f>SUM(AD34:AD36)</f>
        <v>2566</v>
      </c>
      <c r="AE37" s="64"/>
      <c r="AF37" s="62">
        <f>SUM(AF34:AF36)</f>
        <v>3365</v>
      </c>
      <c r="AG37" s="64"/>
      <c r="AH37" s="62">
        <f>SUM(AH34:AH36)</f>
        <v>4293</v>
      </c>
      <c r="AI37" s="64"/>
      <c r="AJ37" s="144"/>
      <c r="AK37" s="33"/>
      <c r="AL37" s="143"/>
      <c r="AM37" s="163">
        <f>+D37+F37+H37+J37+L37+N37+P37+R37+T37+V37+X37+Z37+AB37+AD37+AF37+AH37</f>
        <v>77801</v>
      </c>
      <c r="AN37" s="33"/>
      <c r="AO37" s="144"/>
      <c r="AQ37" s="170"/>
    </row>
    <row r="38" spans="1:43" s="2" customFormat="1" ht="5.0999999999999996" customHeight="1" x14ac:dyDescent="0.2">
      <c r="A38" s="143"/>
      <c r="B38" s="113"/>
      <c r="C38" s="113"/>
      <c r="D38" s="113"/>
      <c r="E38" s="113"/>
      <c r="F38" s="113"/>
      <c r="G38" s="113"/>
      <c r="H38" s="113"/>
      <c r="I38" s="113"/>
      <c r="J38" s="63"/>
      <c r="K38" s="114"/>
      <c r="L38" s="63"/>
      <c r="M38" s="114"/>
      <c r="N38" s="114"/>
      <c r="O38" s="114"/>
      <c r="P38" s="114"/>
      <c r="Q38" s="114"/>
      <c r="R38" s="63"/>
      <c r="S38" s="114"/>
      <c r="T38" s="63"/>
      <c r="U38" s="114"/>
      <c r="V38" s="63"/>
      <c r="W38" s="114"/>
      <c r="X38" s="63"/>
      <c r="Y38" s="114"/>
      <c r="Z38" s="63"/>
      <c r="AA38" s="114"/>
      <c r="AB38" s="63"/>
      <c r="AC38" s="114"/>
      <c r="AD38" s="114"/>
      <c r="AE38" s="114"/>
      <c r="AF38" s="114"/>
      <c r="AG38" s="114"/>
      <c r="AH38" s="114"/>
      <c r="AI38" s="114"/>
      <c r="AJ38" s="144"/>
      <c r="AK38" s="33"/>
      <c r="AL38" s="143"/>
      <c r="AM38" s="114"/>
      <c r="AN38" s="114"/>
      <c r="AO38" s="144"/>
    </row>
    <row r="39" spans="1:43" s="2" customFormat="1" ht="12.95" customHeight="1" x14ac:dyDescent="0.2">
      <c r="A39" s="143"/>
      <c r="B39" s="33"/>
      <c r="C39" s="33"/>
      <c r="D39" s="33"/>
      <c r="E39" s="33"/>
      <c r="F39" s="33"/>
      <c r="G39" s="33"/>
      <c r="H39" s="33"/>
      <c r="I39" s="33"/>
      <c r="J39" s="111"/>
      <c r="K39" s="112"/>
      <c r="L39" s="111"/>
      <c r="M39" s="112"/>
      <c r="N39" s="112"/>
      <c r="O39" s="112"/>
      <c r="P39" s="112"/>
      <c r="Q39" s="112"/>
      <c r="R39" s="111"/>
      <c r="S39" s="112"/>
      <c r="T39" s="111"/>
      <c r="U39" s="112"/>
      <c r="V39" s="111"/>
      <c r="W39" s="112"/>
      <c r="X39" s="111"/>
      <c r="Y39" s="112"/>
      <c r="Z39" s="111"/>
      <c r="AA39" s="112"/>
      <c r="AB39" s="111"/>
      <c r="AC39" s="112"/>
      <c r="AD39" s="112"/>
      <c r="AE39" s="112"/>
      <c r="AF39" s="112"/>
      <c r="AG39" s="112"/>
      <c r="AH39" s="112"/>
      <c r="AI39" s="112"/>
      <c r="AJ39" s="144"/>
      <c r="AK39" s="33"/>
      <c r="AL39" s="143"/>
      <c r="AM39" s="112"/>
      <c r="AN39" s="112"/>
      <c r="AO39" s="144"/>
    </row>
    <row r="40" spans="1:43" s="2" customFormat="1" ht="5.0999999999999996" customHeight="1" x14ac:dyDescent="0.2">
      <c r="A40" s="143"/>
      <c r="B40" s="116"/>
      <c r="C40" s="84"/>
      <c r="D40" s="84"/>
      <c r="E40" s="84"/>
      <c r="F40" s="84"/>
      <c r="G40" s="84"/>
      <c r="H40" s="84"/>
      <c r="I40" s="84"/>
      <c r="J40" s="65"/>
      <c r="K40" s="117"/>
      <c r="L40" s="65"/>
      <c r="M40" s="117"/>
      <c r="N40" s="117"/>
      <c r="O40" s="117"/>
      <c r="P40" s="117"/>
      <c r="Q40" s="117"/>
      <c r="R40" s="65"/>
      <c r="S40" s="117"/>
      <c r="T40" s="65"/>
      <c r="U40" s="117"/>
      <c r="V40" s="65"/>
      <c r="W40" s="117"/>
      <c r="X40" s="65"/>
      <c r="Y40" s="117"/>
      <c r="Z40" s="65"/>
      <c r="AA40" s="117"/>
      <c r="AB40" s="65"/>
      <c r="AC40" s="117"/>
      <c r="AD40" s="117"/>
      <c r="AE40" s="117"/>
      <c r="AF40" s="117"/>
      <c r="AG40" s="117"/>
      <c r="AH40" s="117"/>
      <c r="AI40" s="118"/>
      <c r="AJ40" s="144"/>
      <c r="AK40" s="33"/>
      <c r="AL40" s="143"/>
      <c r="AM40" s="166"/>
      <c r="AN40" s="118"/>
      <c r="AO40" s="144"/>
    </row>
    <row r="41" spans="1:43" s="2" customFormat="1" ht="12.75" customHeight="1" x14ac:dyDescent="0.2">
      <c r="A41" s="143"/>
      <c r="B41" s="66"/>
      <c r="C41" s="33" t="s">
        <v>27</v>
      </c>
      <c r="D41" s="154">
        <f>SUMIFS(D$11:D$37,$C$11:$C$37,$C41)</f>
        <v>200971</v>
      </c>
      <c r="E41" s="112">
        <f t="shared" ref="E41:E51" si="33">+D41/D$52*100</f>
        <v>47.978065369400859</v>
      </c>
      <c r="F41" s="154">
        <f>SUMIFS(F$11:F$37,$C$11:$C$37,$C41)</f>
        <v>183086</v>
      </c>
      <c r="G41" s="112">
        <f t="shared" ref="G41:G51" si="34">+F41/F$52*100</f>
        <v>50.650960256289665</v>
      </c>
      <c r="H41" s="154">
        <f>SUMIFS(H$11:H$37,$C$11:$C$37,$C41)</f>
        <v>148206</v>
      </c>
      <c r="I41" s="112">
        <f t="shared" ref="I41:K51" si="35">+H41/H$52*100</f>
        <v>47.681799609424012</v>
      </c>
      <c r="J41" s="154">
        <f>SUMIFS(J$11:J$37,$C$11:$C$37,$C41)</f>
        <v>104489</v>
      </c>
      <c r="K41" s="112">
        <f t="shared" si="35"/>
        <v>39.706407654833292</v>
      </c>
      <c r="L41" s="154">
        <f>SUMIFS(L$11:L$37,$C$11:$C$37,$C41)</f>
        <v>85189</v>
      </c>
      <c r="M41" s="112">
        <f t="shared" ref="M41:M51" si="36">+L41/L$52*100</f>
        <v>31.068764930068017</v>
      </c>
      <c r="N41" s="154">
        <f>SUMIFS(N$11:N$37,$C$11:$C$37,$C41)</f>
        <v>74137</v>
      </c>
      <c r="O41" s="112">
        <f t="shared" ref="O41:O51" si="37">+N41/N$52*100</f>
        <v>26.622975544942008</v>
      </c>
      <c r="P41" s="154">
        <f>SUMIFS(P$11:P$37,$C$11:$C$37,$C41)</f>
        <v>67235</v>
      </c>
      <c r="Q41" s="112">
        <f t="shared" ref="Q41:Q51" si="38">+P41/P$52*100</f>
        <v>25.355049891769177</v>
      </c>
      <c r="R41" s="154">
        <f>SUMIFS(R$11:R$37,$C$11:$C$37,$C41)</f>
        <v>60234</v>
      </c>
      <c r="S41" s="112">
        <f t="shared" ref="S41:S51" si="39">+R41/R$52*100</f>
        <v>21.776100301511896</v>
      </c>
      <c r="T41" s="154">
        <f>SUMIFS(T$11:T$37,$C$11:$C$37,$C41)</f>
        <v>63774</v>
      </c>
      <c r="U41" s="112">
        <f t="shared" ref="U41:U51" si="40">+T41/T$52*100</f>
        <v>23.179840582712711</v>
      </c>
      <c r="V41" s="154">
        <f>SUMIFS(V$11:V$37,$C$11:$C$37,$C41)</f>
        <v>52262</v>
      </c>
      <c r="W41" s="112">
        <f t="shared" ref="W41:W51" si="41">+V41/V$52*100</f>
        <v>25.64880251276011</v>
      </c>
      <c r="X41" s="154">
        <f>SUMIFS(X$11:X$37,$C$11:$C$37,$C41)</f>
        <v>72020</v>
      </c>
      <c r="Y41" s="112">
        <f t="shared" ref="Y41:Y51" si="42">+X41/X$52*100</f>
        <v>26.404745668257846</v>
      </c>
      <c r="Z41" s="154">
        <f>SUMIFS(Z$11:Z$37,$C$11:$C$37,$C41)</f>
        <v>44547</v>
      </c>
      <c r="AA41" s="112">
        <f t="shared" ref="AA41:AA51" si="43">+Z41/Z$52*100</f>
        <v>23.278916399285123</v>
      </c>
      <c r="AB41" s="154">
        <f>SUMIFS(AB$11:AB$37,$C$11:$C$37,$C41)</f>
        <v>26238</v>
      </c>
      <c r="AC41" s="112">
        <f t="shared" ref="AC41:AC51" si="44">+AB41/AB$52*100</f>
        <v>23.13042711685106</v>
      </c>
      <c r="AD41" s="154">
        <f>SUMIFS(AD$11:AD$37,$C$11:$C$37,$C41)</f>
        <v>27188</v>
      </c>
      <c r="AE41" s="112">
        <f t="shared" ref="AE41:AE51" si="45">+AD41/AD$52*100</f>
        <v>21.460426714237226</v>
      </c>
      <c r="AF41" s="154">
        <f>SUMIFS(AF$11:AF$37,$C$11:$C$37,$C41)</f>
        <v>37793</v>
      </c>
      <c r="AG41" s="112">
        <f t="shared" ref="AG41:AI51" si="46">+AF41/AF$52*100</f>
        <v>21.927162807428768</v>
      </c>
      <c r="AH41" s="154">
        <f>SUMIFS(AH$11:AH$37,$C$11:$C$37,$C41)</f>
        <v>53192</v>
      </c>
      <c r="AI41" s="119">
        <f t="shared" si="46"/>
        <v>24.896327707414791</v>
      </c>
      <c r="AJ41" s="144"/>
      <c r="AK41" s="33"/>
      <c r="AL41" s="143"/>
      <c r="AM41" s="167">
        <f t="shared" ref="AM41:AM52" si="47">+D41+F41+H41+J41+L41+N41+P41+R41+T41+V41+X41+Z41+AB41+AD41+AF41</f>
        <v>1247369</v>
      </c>
      <c r="AN41" s="119">
        <f t="shared" ref="AN41:AN51" si="48">+AM41/AM$52*100</f>
        <v>32.788802427178219</v>
      </c>
      <c r="AO41" s="144"/>
    </row>
    <row r="42" spans="1:43" s="2" customFormat="1" ht="12.75" customHeight="1" x14ac:dyDescent="0.2">
      <c r="A42" s="143"/>
      <c r="B42" s="66"/>
      <c r="C42" s="33" t="s">
        <v>29</v>
      </c>
      <c r="D42" s="154">
        <f>SUMIFS(D$11:D$37,$C$11:$C$37,$C42)</f>
        <v>217843</v>
      </c>
      <c r="E42" s="112">
        <f t="shared" si="33"/>
        <v>52.005939634406907</v>
      </c>
      <c r="F42" s="154">
        <f t="shared" ref="F42:F51" si="49">SUMIFS(F$11:F$37,$C$11:$C$37,$C42)</f>
        <v>178336</v>
      </c>
      <c r="G42" s="112">
        <f t="shared" si="34"/>
        <v>49.336867091234033</v>
      </c>
      <c r="H42" s="154">
        <f t="shared" ref="H42:AH51" si="50">SUMIFS(H$11:H$37,$C$11:$C$37,$C42)</f>
        <v>162580</v>
      </c>
      <c r="I42" s="112">
        <f t="shared" si="35"/>
        <v>52.306296509589053</v>
      </c>
      <c r="J42" s="154">
        <f t="shared" si="50"/>
        <v>158560</v>
      </c>
      <c r="K42" s="112">
        <f t="shared" si="35"/>
        <v>60.25369175463797</v>
      </c>
      <c r="L42" s="154">
        <f t="shared" si="50"/>
        <v>188528</v>
      </c>
      <c r="M42" s="112">
        <f t="shared" si="36"/>
        <v>68.756906581082816</v>
      </c>
      <c r="N42" s="154">
        <f t="shared" si="50"/>
        <v>203561</v>
      </c>
      <c r="O42" s="112">
        <f t="shared" si="37"/>
        <v>73.099795310087273</v>
      </c>
      <c r="P42" s="154">
        <f t="shared" si="50"/>
        <v>197175</v>
      </c>
      <c r="Q42" s="112">
        <f t="shared" si="38"/>
        <v>74.35683739733156</v>
      </c>
      <c r="R42" s="154">
        <f t="shared" si="50"/>
        <v>214415</v>
      </c>
      <c r="S42" s="112">
        <f t="shared" si="39"/>
        <v>77.516395161348626</v>
      </c>
      <c r="T42" s="154">
        <f t="shared" si="50"/>
        <v>209623</v>
      </c>
      <c r="U42" s="112">
        <f t="shared" si="40"/>
        <v>76.191358899708135</v>
      </c>
      <c r="V42" s="154">
        <f t="shared" si="50"/>
        <v>149929</v>
      </c>
      <c r="W42" s="112">
        <f t="shared" si="41"/>
        <v>73.581173930113863</v>
      </c>
      <c r="X42" s="154">
        <f t="shared" si="50"/>
        <v>198300</v>
      </c>
      <c r="Y42" s="112">
        <f t="shared" si="42"/>
        <v>72.70287511823841</v>
      </c>
      <c r="Z42" s="154">
        <f t="shared" si="50"/>
        <v>144782</v>
      </c>
      <c r="AA42" s="112">
        <f t="shared" si="43"/>
        <v>75.658699219280734</v>
      </c>
      <c r="AB42" s="154">
        <f t="shared" si="50"/>
        <v>85337</v>
      </c>
      <c r="AC42" s="112">
        <f t="shared" si="44"/>
        <v>75.229867324899729</v>
      </c>
      <c r="AD42" s="154">
        <f t="shared" si="50"/>
        <v>97308</v>
      </c>
      <c r="AE42" s="112">
        <f t="shared" si="45"/>
        <v>76.808562700786965</v>
      </c>
      <c r="AF42" s="154">
        <f t="shared" si="50"/>
        <v>131443</v>
      </c>
      <c r="AG42" s="112">
        <f t="shared" si="46"/>
        <v>76.26206072280209</v>
      </c>
      <c r="AH42" s="154">
        <f t="shared" si="50"/>
        <v>155597</v>
      </c>
      <c r="AI42" s="119">
        <f t="shared" si="46"/>
        <v>72.826626227451868</v>
      </c>
      <c r="AJ42" s="144"/>
      <c r="AK42" s="33"/>
      <c r="AL42" s="143"/>
      <c r="AM42" s="167">
        <f t="shared" si="47"/>
        <v>2537720</v>
      </c>
      <c r="AN42" s="119">
        <f t="shared" si="48"/>
        <v>66.7074455878723</v>
      </c>
      <c r="AO42" s="144"/>
    </row>
    <row r="43" spans="1:43" s="2" customFormat="1" ht="12.75" customHeight="1" x14ac:dyDescent="0.2">
      <c r="A43" s="143"/>
      <c r="B43" s="66"/>
      <c r="C43" s="175" t="s">
        <v>39</v>
      </c>
      <c r="D43" s="154">
        <f t="shared" ref="D43:D51" si="51">SUMIFS(D$11:D$37,$C$11:$C$37,$C43)</f>
        <v>0</v>
      </c>
      <c r="E43" s="112">
        <f t="shared" si="33"/>
        <v>0</v>
      </c>
      <c r="F43" s="154">
        <f t="shared" si="49"/>
        <v>0</v>
      </c>
      <c r="G43" s="112">
        <f t="shared" si="34"/>
        <v>0</v>
      </c>
      <c r="H43" s="154">
        <f t="shared" si="50"/>
        <v>6</v>
      </c>
      <c r="I43" s="112">
        <f t="shared" si="35"/>
        <v>1.9303590789613381E-3</v>
      </c>
      <c r="J43" s="154">
        <f t="shared" si="50"/>
        <v>102</v>
      </c>
      <c r="K43" s="112">
        <f t="shared" si="35"/>
        <v>3.8760573656490119E-2</v>
      </c>
      <c r="L43" s="154">
        <f t="shared" si="50"/>
        <v>471</v>
      </c>
      <c r="M43" s="112">
        <f t="shared" si="36"/>
        <v>0.17177556118820547</v>
      </c>
      <c r="N43" s="154">
        <f t="shared" si="50"/>
        <v>759</v>
      </c>
      <c r="O43" s="112">
        <f t="shared" si="37"/>
        <v>0.27256077853987859</v>
      </c>
      <c r="P43" s="154">
        <f t="shared" si="50"/>
        <v>731</v>
      </c>
      <c r="Q43" s="112">
        <f t="shared" si="38"/>
        <v>0.27566805192062571</v>
      </c>
      <c r="R43" s="154">
        <f t="shared" si="50"/>
        <v>1914</v>
      </c>
      <c r="S43" s="112">
        <f t="shared" si="39"/>
        <v>0.69195895967549514</v>
      </c>
      <c r="T43" s="154">
        <f t="shared" si="50"/>
        <v>1692</v>
      </c>
      <c r="U43" s="112">
        <f t="shared" si="40"/>
        <v>0.61498871430284929</v>
      </c>
      <c r="V43" s="154">
        <f t="shared" si="50"/>
        <v>1151</v>
      </c>
      <c r="W43" s="112">
        <f t="shared" si="41"/>
        <v>0.56488025127601105</v>
      </c>
      <c r="X43" s="186">
        <f t="shared" si="50"/>
        <v>1419</v>
      </c>
      <c r="Y43" s="180">
        <f t="shared" si="42"/>
        <v>0.52024901559647152</v>
      </c>
      <c r="Z43" s="186">
        <f t="shared" si="50"/>
        <v>922</v>
      </c>
      <c r="AA43" s="180">
        <f t="shared" si="43"/>
        <v>0.48180934563810995</v>
      </c>
      <c r="AB43" s="186">
        <f t="shared" si="50"/>
        <v>507</v>
      </c>
      <c r="AC43" s="180">
        <f t="shared" si="44"/>
        <v>0.44695199894212539</v>
      </c>
      <c r="AD43" s="186">
        <f t="shared" si="50"/>
        <v>532</v>
      </c>
      <c r="AE43" s="180">
        <f t="shared" si="45"/>
        <v>0.41992596042276759</v>
      </c>
      <c r="AF43" s="186">
        <f t="shared" si="50"/>
        <v>1144</v>
      </c>
      <c r="AG43" s="180">
        <f t="shared" si="46"/>
        <v>0.66373863550653589</v>
      </c>
      <c r="AH43" s="186">
        <f t="shared" si="50"/>
        <v>1730</v>
      </c>
      <c r="AI43" s="181">
        <f t="shared" si="46"/>
        <v>0.80972038904022392</v>
      </c>
      <c r="AJ43" s="144"/>
      <c r="AK43" s="33"/>
      <c r="AL43" s="143"/>
      <c r="AM43" s="188">
        <f>+D43+F43+H43+J43+L43+N43+P43+R43+T43+V43+X43+Z43+AB43+AD43+AF43+AH43</f>
        <v>13080</v>
      </c>
      <c r="AN43" s="119">
        <f t="shared" si="48"/>
        <v>0.34382571295862813</v>
      </c>
      <c r="AO43" s="144"/>
    </row>
    <row r="44" spans="1:43" s="2" customFormat="1" ht="12.75" customHeight="1" x14ac:dyDescent="0.2">
      <c r="A44" s="143"/>
      <c r="B44" s="66" t="s">
        <v>35</v>
      </c>
      <c r="C44" s="175" t="s">
        <v>40</v>
      </c>
      <c r="D44" s="154">
        <f t="shared" si="51"/>
        <v>0</v>
      </c>
      <c r="E44" s="112">
        <f t="shared" si="33"/>
        <v>0</v>
      </c>
      <c r="F44" s="154">
        <f t="shared" si="49"/>
        <v>0</v>
      </c>
      <c r="G44" s="112">
        <f t="shared" si="34"/>
        <v>0</v>
      </c>
      <c r="H44" s="154">
        <f t="shared" si="50"/>
        <v>0</v>
      </c>
      <c r="I44" s="112">
        <f t="shared" si="35"/>
        <v>0</v>
      </c>
      <c r="J44" s="154">
        <f t="shared" si="50"/>
        <v>0</v>
      </c>
      <c r="K44" s="112">
        <f t="shared" si="35"/>
        <v>0</v>
      </c>
      <c r="L44" s="154">
        <f t="shared" si="50"/>
        <v>0</v>
      </c>
      <c r="M44" s="112">
        <f t="shared" si="36"/>
        <v>0</v>
      </c>
      <c r="N44" s="154">
        <f t="shared" si="50"/>
        <v>0</v>
      </c>
      <c r="O44" s="112">
        <f t="shared" si="37"/>
        <v>0</v>
      </c>
      <c r="P44" s="154">
        <f t="shared" si="50"/>
        <v>0</v>
      </c>
      <c r="Q44" s="112">
        <f t="shared" si="38"/>
        <v>0</v>
      </c>
      <c r="R44" s="154">
        <f t="shared" si="50"/>
        <v>0</v>
      </c>
      <c r="S44" s="112">
        <f t="shared" si="39"/>
        <v>0</v>
      </c>
      <c r="T44" s="154">
        <f t="shared" si="50"/>
        <v>0</v>
      </c>
      <c r="U44" s="112">
        <f t="shared" si="40"/>
        <v>0</v>
      </c>
      <c r="V44" s="154">
        <f t="shared" si="50"/>
        <v>0</v>
      </c>
      <c r="W44" s="112">
        <f t="shared" si="41"/>
        <v>0</v>
      </c>
      <c r="X44" s="186">
        <f t="shared" si="50"/>
        <v>0</v>
      </c>
      <c r="Y44" s="180">
        <f t="shared" si="42"/>
        <v>0</v>
      </c>
      <c r="Z44" s="186">
        <f t="shared" si="50"/>
        <v>10</v>
      </c>
      <c r="AA44" s="180">
        <f t="shared" si="43"/>
        <v>5.2256978919534699E-3</v>
      </c>
      <c r="AB44" s="186">
        <f t="shared" si="50"/>
        <v>419</v>
      </c>
      <c r="AC44" s="180">
        <f t="shared" si="44"/>
        <v>0.36937453167011941</v>
      </c>
      <c r="AD44" s="186">
        <f t="shared" si="50"/>
        <v>520</v>
      </c>
      <c r="AE44" s="180">
        <f t="shared" si="45"/>
        <v>0.41045394627789317</v>
      </c>
      <c r="AF44" s="186">
        <f t="shared" si="50"/>
        <v>782</v>
      </c>
      <c r="AG44" s="180">
        <f t="shared" si="46"/>
        <v>0.45370945189345369</v>
      </c>
      <c r="AH44" s="186">
        <f t="shared" si="50"/>
        <v>1331</v>
      </c>
      <c r="AI44" s="181">
        <f t="shared" si="46"/>
        <v>0.62296984844655379</v>
      </c>
      <c r="AJ44" s="144"/>
      <c r="AK44" s="33"/>
      <c r="AL44" s="143"/>
      <c r="AM44" s="188">
        <f>+D44+F44+H44+J44+L44+N44+P44+R44+T44+V44+X44+Z44+AB44+AD44+AF44+AH44</f>
        <v>3062</v>
      </c>
      <c r="AN44" s="119">
        <f t="shared" si="48"/>
        <v>8.048886338526906E-2</v>
      </c>
      <c r="AO44" s="144"/>
    </row>
    <row r="45" spans="1:43" s="2" customFormat="1" ht="12.75" customHeight="1" x14ac:dyDescent="0.2">
      <c r="A45" s="143"/>
      <c r="B45" s="66" t="s">
        <v>36</v>
      </c>
      <c r="C45" s="176" t="s">
        <v>41</v>
      </c>
      <c r="D45" s="154">
        <f t="shared" si="51"/>
        <v>0</v>
      </c>
      <c r="E45" s="112">
        <f t="shared" si="33"/>
        <v>0</v>
      </c>
      <c r="F45" s="154">
        <f t="shared" si="49"/>
        <v>0</v>
      </c>
      <c r="G45" s="112">
        <f t="shared" si="34"/>
        <v>0</v>
      </c>
      <c r="H45" s="154">
        <f t="shared" si="50"/>
        <v>0</v>
      </c>
      <c r="I45" s="112">
        <f t="shared" si="35"/>
        <v>0</v>
      </c>
      <c r="J45" s="154">
        <f t="shared" si="50"/>
        <v>0</v>
      </c>
      <c r="K45" s="112">
        <f t="shared" si="35"/>
        <v>0</v>
      </c>
      <c r="L45" s="154">
        <f t="shared" si="50"/>
        <v>0</v>
      </c>
      <c r="M45" s="112">
        <f t="shared" si="36"/>
        <v>0</v>
      </c>
      <c r="N45" s="154">
        <f t="shared" si="50"/>
        <v>0</v>
      </c>
      <c r="O45" s="112">
        <f t="shared" si="37"/>
        <v>0</v>
      </c>
      <c r="P45" s="154">
        <f t="shared" si="50"/>
        <v>0</v>
      </c>
      <c r="Q45" s="112">
        <f t="shared" si="38"/>
        <v>0</v>
      </c>
      <c r="R45" s="154">
        <f t="shared" si="50"/>
        <v>0</v>
      </c>
      <c r="S45" s="112">
        <f t="shared" si="39"/>
        <v>0</v>
      </c>
      <c r="T45" s="154">
        <f t="shared" si="50"/>
        <v>0</v>
      </c>
      <c r="U45" s="112">
        <f t="shared" si="40"/>
        <v>0</v>
      </c>
      <c r="V45" s="154">
        <f t="shared" si="50"/>
        <v>0</v>
      </c>
      <c r="W45" s="112">
        <f t="shared" si="41"/>
        <v>0</v>
      </c>
      <c r="X45" s="190">
        <f t="shared" si="50"/>
        <v>65</v>
      </c>
      <c r="Y45" s="182">
        <f t="shared" si="42"/>
        <v>2.3830997895539569E-2</v>
      </c>
      <c r="Z45" s="190">
        <f t="shared" si="50"/>
        <v>53</v>
      </c>
      <c r="AA45" s="182">
        <f t="shared" si="43"/>
        <v>2.7696198827353392E-2</v>
      </c>
      <c r="AB45" s="190">
        <f t="shared" si="50"/>
        <v>58</v>
      </c>
      <c r="AC45" s="182">
        <f t="shared" si="44"/>
        <v>5.1130603429276673E-2</v>
      </c>
      <c r="AD45" s="190">
        <f t="shared" si="50"/>
        <v>44</v>
      </c>
      <c r="AE45" s="182">
        <f t="shared" si="45"/>
        <v>3.4730718531206344E-2</v>
      </c>
      <c r="AF45" s="187">
        <f t="shared" si="50"/>
        <v>85</v>
      </c>
      <c r="AG45" s="178">
        <f t="shared" si="46"/>
        <v>4.9316244771027577E-2</v>
      </c>
      <c r="AH45" s="187">
        <f t="shared" si="50"/>
        <v>400</v>
      </c>
      <c r="AI45" s="179">
        <f t="shared" si="46"/>
        <v>0.18721858706132344</v>
      </c>
      <c r="AJ45" s="144"/>
      <c r="AK45" s="33"/>
      <c r="AL45" s="143"/>
      <c r="AM45" s="189">
        <f>+D45+F45+H45+J45+L45+N45+P45+R45+T45+V45+X45+Z45+AB45+AD45+AF45+AH45</f>
        <v>705</v>
      </c>
      <c r="AN45" s="119">
        <f t="shared" si="48"/>
        <v>1.853189049203615E-2</v>
      </c>
      <c r="AO45" s="144"/>
    </row>
    <row r="46" spans="1:43" s="2" customFormat="1" ht="12.75" customHeight="1" x14ac:dyDescent="0.2">
      <c r="A46" s="143"/>
      <c r="B46" s="66" t="s">
        <v>37</v>
      </c>
      <c r="C46" s="176" t="s">
        <v>42</v>
      </c>
      <c r="D46" s="154">
        <f t="shared" si="51"/>
        <v>0</v>
      </c>
      <c r="E46" s="112">
        <f t="shared" si="33"/>
        <v>0</v>
      </c>
      <c r="F46" s="154">
        <f t="shared" si="49"/>
        <v>0</v>
      </c>
      <c r="G46" s="112">
        <f t="shared" si="34"/>
        <v>0</v>
      </c>
      <c r="H46" s="154">
        <f t="shared" si="50"/>
        <v>0</v>
      </c>
      <c r="I46" s="112">
        <f t="shared" si="35"/>
        <v>0</v>
      </c>
      <c r="J46" s="154">
        <f t="shared" si="50"/>
        <v>0</v>
      </c>
      <c r="K46" s="112">
        <f t="shared" si="35"/>
        <v>0</v>
      </c>
      <c r="L46" s="154">
        <f t="shared" si="50"/>
        <v>0</v>
      </c>
      <c r="M46" s="112">
        <f t="shared" si="36"/>
        <v>0</v>
      </c>
      <c r="N46" s="154">
        <f t="shared" si="50"/>
        <v>0</v>
      </c>
      <c r="O46" s="112">
        <f t="shared" si="37"/>
        <v>0</v>
      </c>
      <c r="P46" s="154">
        <f t="shared" si="50"/>
        <v>0</v>
      </c>
      <c r="Q46" s="112">
        <f t="shared" si="38"/>
        <v>0</v>
      </c>
      <c r="R46" s="154">
        <f t="shared" si="50"/>
        <v>0</v>
      </c>
      <c r="S46" s="112">
        <f t="shared" si="39"/>
        <v>0</v>
      </c>
      <c r="T46" s="154">
        <f t="shared" si="50"/>
        <v>0</v>
      </c>
      <c r="U46" s="112">
        <f t="shared" si="40"/>
        <v>0</v>
      </c>
      <c r="V46" s="154">
        <f t="shared" si="50"/>
        <v>0</v>
      </c>
      <c r="W46" s="112">
        <f t="shared" si="41"/>
        <v>0</v>
      </c>
      <c r="X46" s="190">
        <f t="shared" si="50"/>
        <v>0</v>
      </c>
      <c r="Y46" s="182">
        <f t="shared" si="42"/>
        <v>0</v>
      </c>
      <c r="Z46" s="190">
        <f t="shared" si="50"/>
        <v>1</v>
      </c>
      <c r="AA46" s="182">
        <f t="shared" si="43"/>
        <v>5.2256978919534706E-4</v>
      </c>
      <c r="AB46" s="190">
        <f t="shared" si="50"/>
        <v>12</v>
      </c>
      <c r="AC46" s="182">
        <f t="shared" si="44"/>
        <v>1.0578745537091726E-2</v>
      </c>
      <c r="AD46" s="190">
        <f t="shared" si="50"/>
        <v>11</v>
      </c>
      <c r="AE46" s="182">
        <f t="shared" si="45"/>
        <v>8.6826796328015859E-3</v>
      </c>
      <c r="AF46" s="187">
        <f t="shared" si="50"/>
        <v>15</v>
      </c>
      <c r="AG46" s="178">
        <f t="shared" si="46"/>
        <v>8.7028667242989837E-3</v>
      </c>
      <c r="AH46" s="187">
        <f t="shared" si="50"/>
        <v>38</v>
      </c>
      <c r="AI46" s="179">
        <f t="shared" si="46"/>
        <v>1.7785765770825728E-2</v>
      </c>
      <c r="AJ46" s="144"/>
      <c r="AK46" s="33"/>
      <c r="AL46" s="143"/>
      <c r="AM46" s="189">
        <f>+D46+F46+H46+J46+L46+N46+P46+R46+T46+V46+X46+Z46+AB46+AD46+AF46+AH46</f>
        <v>77</v>
      </c>
      <c r="AN46" s="119">
        <f t="shared" si="48"/>
        <v>2.0240504509032391E-3</v>
      </c>
      <c r="AO46" s="144"/>
    </row>
    <row r="47" spans="1:43" s="2" customFormat="1" ht="12.75" customHeight="1" x14ac:dyDescent="0.2">
      <c r="A47" s="143"/>
      <c r="B47" s="66"/>
      <c r="C47" s="177" t="s">
        <v>30</v>
      </c>
      <c r="D47" s="154">
        <f t="shared" si="51"/>
        <v>9</v>
      </c>
      <c r="E47" s="112">
        <f t="shared" si="33"/>
        <v>2.1485815780615497E-3</v>
      </c>
      <c r="F47" s="154">
        <f t="shared" si="49"/>
        <v>6</v>
      </c>
      <c r="G47" s="112">
        <f t="shared" si="34"/>
        <v>1.6599071558597489E-3</v>
      </c>
      <c r="H47" s="154">
        <f t="shared" si="50"/>
        <v>0</v>
      </c>
      <c r="I47" s="112">
        <f t="shared" si="35"/>
        <v>0</v>
      </c>
      <c r="J47" s="154">
        <f t="shared" si="50"/>
        <v>2</v>
      </c>
      <c r="K47" s="112">
        <f t="shared" si="35"/>
        <v>7.6001124816647283E-4</v>
      </c>
      <c r="L47" s="154">
        <f t="shared" si="50"/>
        <v>0</v>
      </c>
      <c r="M47" s="112">
        <f t="shared" si="36"/>
        <v>0</v>
      </c>
      <c r="N47" s="154">
        <f t="shared" si="50"/>
        <v>0</v>
      </c>
      <c r="O47" s="112">
        <f t="shared" si="37"/>
        <v>0</v>
      </c>
      <c r="P47" s="154">
        <f t="shared" si="50"/>
        <v>0</v>
      </c>
      <c r="Q47" s="112">
        <f t="shared" si="38"/>
        <v>0</v>
      </c>
      <c r="R47" s="154">
        <f t="shared" si="50"/>
        <v>0</v>
      </c>
      <c r="S47" s="112">
        <f t="shared" si="39"/>
        <v>0</v>
      </c>
      <c r="T47" s="154">
        <f t="shared" si="50"/>
        <v>0</v>
      </c>
      <c r="U47" s="112">
        <f t="shared" si="40"/>
        <v>0</v>
      </c>
      <c r="V47" s="154">
        <f t="shared" si="50"/>
        <v>0</v>
      </c>
      <c r="W47" s="112">
        <f t="shared" si="41"/>
        <v>0</v>
      </c>
      <c r="X47" s="185">
        <f t="shared" si="50"/>
        <v>18</v>
      </c>
      <c r="Y47" s="183">
        <f>+X47/X$52*100</f>
        <v>6.599353263380188E-3</v>
      </c>
      <c r="Z47" s="185">
        <f t="shared" si="50"/>
        <v>208</v>
      </c>
      <c r="AA47" s="183">
        <f t="shared" si="43"/>
        <v>0.10869451615263218</v>
      </c>
      <c r="AB47" s="185">
        <f t="shared" si="50"/>
        <v>81</v>
      </c>
      <c r="AC47" s="183">
        <f t="shared" si="44"/>
        <v>7.1406532375369161E-2</v>
      </c>
      <c r="AD47" s="185">
        <f t="shared" si="50"/>
        <v>193</v>
      </c>
      <c r="AE47" s="183">
        <f t="shared" si="45"/>
        <v>0.15234156083006417</v>
      </c>
      <c r="AF47" s="185">
        <f t="shared" si="50"/>
        <v>216</v>
      </c>
      <c r="AG47" s="183">
        <f t="shared" si="46"/>
        <v>0.12532128082990537</v>
      </c>
      <c r="AH47" s="185">
        <f t="shared" si="50"/>
        <v>711</v>
      </c>
      <c r="AI47" s="184">
        <f t="shared" si="46"/>
        <v>0.33278103850150242</v>
      </c>
      <c r="AJ47" s="144"/>
      <c r="AK47" s="33"/>
      <c r="AL47" s="143"/>
      <c r="AM47" s="191">
        <f>+D47+F47+H47+J47+L47+N47+P47+R47+T47+V47+X47+Z47+AB47+AD47+AF47+AH47</f>
        <v>1444</v>
      </c>
      <c r="AN47" s="119">
        <f t="shared" si="48"/>
        <v>3.7957517546808796E-2</v>
      </c>
      <c r="AO47" s="144"/>
    </row>
    <row r="48" spans="1:43" s="2" customFormat="1" ht="12.75" customHeight="1" x14ac:dyDescent="0.2">
      <c r="A48" s="143"/>
      <c r="B48" s="66"/>
      <c r="C48" s="33" t="s">
        <v>43</v>
      </c>
      <c r="D48" s="154">
        <f t="shared" si="51"/>
        <v>58</v>
      </c>
      <c r="E48" s="112">
        <f t="shared" si="33"/>
        <v>1.384641461417443E-2</v>
      </c>
      <c r="F48" s="154">
        <f t="shared" si="49"/>
        <v>38</v>
      </c>
      <c r="G48" s="112">
        <f t="shared" si="34"/>
        <v>1.0512745320445075E-2</v>
      </c>
      <c r="H48" s="154">
        <f t="shared" si="50"/>
        <v>0</v>
      </c>
      <c r="I48" s="112">
        <f t="shared" si="35"/>
        <v>0</v>
      </c>
      <c r="J48" s="154">
        <f t="shared" si="50"/>
        <v>0</v>
      </c>
      <c r="K48" s="112">
        <f t="shared" si="35"/>
        <v>0</v>
      </c>
      <c r="L48" s="154">
        <f t="shared" si="50"/>
        <v>6</v>
      </c>
      <c r="M48" s="112">
        <f t="shared" si="36"/>
        <v>2.1882237094038911E-3</v>
      </c>
      <c r="N48" s="154">
        <f t="shared" si="50"/>
        <v>8</v>
      </c>
      <c r="O48" s="112">
        <f t="shared" si="37"/>
        <v>2.8728408805257298E-3</v>
      </c>
      <c r="P48" s="154">
        <f t="shared" si="50"/>
        <v>13</v>
      </c>
      <c r="Q48" s="112">
        <f t="shared" si="38"/>
        <v>4.9024414158250805E-3</v>
      </c>
      <c r="R48" s="154">
        <f t="shared" si="50"/>
        <v>35</v>
      </c>
      <c r="S48" s="112">
        <f t="shared" si="39"/>
        <v>1.2653377005560256E-2</v>
      </c>
      <c r="T48" s="154">
        <f t="shared" si="50"/>
        <v>33</v>
      </c>
      <c r="U48" s="112">
        <f t="shared" si="40"/>
        <v>1.1994460739949187E-2</v>
      </c>
      <c r="V48" s="154">
        <f t="shared" si="50"/>
        <v>418</v>
      </c>
      <c r="W48" s="112">
        <f t="shared" si="41"/>
        <v>0.20514330585001966</v>
      </c>
      <c r="X48" s="154">
        <f t="shared" si="50"/>
        <v>932</v>
      </c>
      <c r="Y48" s="112">
        <f t="shared" si="42"/>
        <v>0.34169984674835197</v>
      </c>
      <c r="Z48" s="154">
        <f t="shared" si="50"/>
        <v>839</v>
      </c>
      <c r="AA48" s="112">
        <f t="shared" si="43"/>
        <v>0.4384360531348962</v>
      </c>
      <c r="AB48" s="154">
        <f t="shared" si="50"/>
        <v>780</v>
      </c>
      <c r="AC48" s="112">
        <f t="shared" si="44"/>
        <v>0.68761845991096227</v>
      </c>
      <c r="AD48" s="154">
        <f t="shared" si="50"/>
        <v>867</v>
      </c>
      <c r="AE48" s="112">
        <f t="shared" si="45"/>
        <v>0.68435302196717951</v>
      </c>
      <c r="AF48" s="154">
        <f t="shared" si="50"/>
        <v>869</v>
      </c>
      <c r="AG48" s="112">
        <f t="shared" si="46"/>
        <v>0.50418607889438771</v>
      </c>
      <c r="AH48" s="154">
        <f t="shared" si="50"/>
        <v>634</v>
      </c>
      <c r="AI48" s="119">
        <f t="shared" si="46"/>
        <v>0.29674146049219763</v>
      </c>
      <c r="AJ48" s="144"/>
      <c r="AK48" s="33"/>
      <c r="AL48" s="143"/>
      <c r="AM48" s="167">
        <f t="shared" si="47"/>
        <v>4896</v>
      </c>
      <c r="AN48" s="119">
        <f t="shared" si="48"/>
        <v>0.12869806503405529</v>
      </c>
      <c r="AO48" s="144"/>
    </row>
    <row r="49" spans="1:41" s="2" customFormat="1" ht="12.75" customHeight="1" x14ac:dyDescent="0.2">
      <c r="A49" s="143"/>
      <c r="B49" s="66"/>
      <c r="C49" s="33" t="s">
        <v>44</v>
      </c>
      <c r="D49" s="154">
        <f t="shared" si="51"/>
        <v>0</v>
      </c>
      <c r="E49" s="112">
        <f t="shared" si="33"/>
        <v>0</v>
      </c>
      <c r="F49" s="154">
        <f t="shared" si="49"/>
        <v>0</v>
      </c>
      <c r="G49" s="112">
        <f t="shared" si="34"/>
        <v>0</v>
      </c>
      <c r="H49" s="154">
        <f t="shared" si="50"/>
        <v>0</v>
      </c>
      <c r="I49" s="112">
        <f t="shared" si="35"/>
        <v>0</v>
      </c>
      <c r="J49" s="154">
        <f t="shared" si="50"/>
        <v>0</v>
      </c>
      <c r="K49" s="112">
        <f t="shared" si="35"/>
        <v>0</v>
      </c>
      <c r="L49" s="154">
        <f t="shared" si="50"/>
        <v>0</v>
      </c>
      <c r="M49" s="112">
        <f t="shared" si="36"/>
        <v>0</v>
      </c>
      <c r="N49" s="154">
        <f t="shared" si="50"/>
        <v>0</v>
      </c>
      <c r="O49" s="112">
        <f t="shared" si="37"/>
        <v>0</v>
      </c>
      <c r="P49" s="154">
        <f t="shared" si="50"/>
        <v>0</v>
      </c>
      <c r="Q49" s="112">
        <f t="shared" si="38"/>
        <v>0</v>
      </c>
      <c r="R49" s="154">
        <f t="shared" si="50"/>
        <v>0</v>
      </c>
      <c r="S49" s="112">
        <f t="shared" si="39"/>
        <v>0</v>
      </c>
      <c r="T49" s="154">
        <f t="shared" si="50"/>
        <v>2</v>
      </c>
      <c r="U49" s="112">
        <f t="shared" si="40"/>
        <v>7.2693701454237499E-4</v>
      </c>
      <c r="V49" s="154">
        <f t="shared" si="50"/>
        <v>0</v>
      </c>
      <c r="W49" s="112">
        <f t="shared" si="41"/>
        <v>0</v>
      </c>
      <c r="X49" s="154">
        <f t="shared" si="50"/>
        <v>0</v>
      </c>
      <c r="Y49" s="112">
        <f t="shared" si="42"/>
        <v>0</v>
      </c>
      <c r="Z49" s="154">
        <f t="shared" si="50"/>
        <v>0</v>
      </c>
      <c r="AA49" s="112">
        <f t="shared" si="43"/>
        <v>0</v>
      </c>
      <c r="AB49" s="154">
        <f t="shared" si="50"/>
        <v>3</v>
      </c>
      <c r="AC49" s="112">
        <f t="shared" si="44"/>
        <v>2.6446863842729314E-3</v>
      </c>
      <c r="AD49" s="154">
        <f t="shared" si="50"/>
        <v>26</v>
      </c>
      <c r="AE49" s="112">
        <f t="shared" si="45"/>
        <v>2.0522697313894653E-2</v>
      </c>
      <c r="AF49" s="154">
        <f t="shared" si="50"/>
        <v>10</v>
      </c>
      <c r="AG49" s="112">
        <f t="shared" si="46"/>
        <v>5.8019111495326561E-3</v>
      </c>
      <c r="AH49" s="154">
        <f t="shared" si="50"/>
        <v>12</v>
      </c>
      <c r="AI49" s="119">
        <f t="shared" si="46"/>
        <v>5.6165576118397034E-3</v>
      </c>
      <c r="AJ49" s="144"/>
      <c r="AK49" s="33"/>
      <c r="AL49" s="143"/>
      <c r="AM49" s="167">
        <f t="shared" si="47"/>
        <v>41</v>
      </c>
      <c r="AN49" s="119">
        <f t="shared" si="48"/>
        <v>1.0777411491822441E-3</v>
      </c>
      <c r="AO49" s="144"/>
    </row>
    <row r="50" spans="1:41" s="2" customFormat="1" ht="12.75" customHeight="1" x14ac:dyDescent="0.2">
      <c r="A50" s="143"/>
      <c r="B50" s="66"/>
      <c r="C50" s="95" t="s">
        <v>38</v>
      </c>
      <c r="D50" s="154">
        <f t="shared" si="51"/>
        <v>0</v>
      </c>
      <c r="E50" s="112">
        <f t="shared" si="33"/>
        <v>0</v>
      </c>
      <c r="F50" s="154">
        <f t="shared" si="49"/>
        <v>0</v>
      </c>
      <c r="G50" s="112">
        <f t="shared" si="34"/>
        <v>0</v>
      </c>
      <c r="H50" s="154">
        <f t="shared" si="50"/>
        <v>0</v>
      </c>
      <c r="I50" s="112">
        <f t="shared" si="35"/>
        <v>0</v>
      </c>
      <c r="J50" s="154">
        <f t="shared" si="50"/>
        <v>0</v>
      </c>
      <c r="K50" s="112">
        <f t="shared" si="35"/>
        <v>0</v>
      </c>
      <c r="L50" s="154">
        <f t="shared" si="50"/>
        <v>0</v>
      </c>
      <c r="M50" s="112">
        <f t="shared" si="36"/>
        <v>0</v>
      </c>
      <c r="N50" s="154">
        <f t="shared" si="50"/>
        <v>0</v>
      </c>
      <c r="O50" s="112">
        <f t="shared" si="37"/>
        <v>0</v>
      </c>
      <c r="P50" s="154">
        <f t="shared" si="50"/>
        <v>0</v>
      </c>
      <c r="Q50" s="112">
        <f t="shared" si="38"/>
        <v>0</v>
      </c>
      <c r="R50" s="154">
        <f t="shared" si="50"/>
        <v>0</v>
      </c>
      <c r="S50" s="112">
        <f t="shared" si="39"/>
        <v>0</v>
      </c>
      <c r="T50" s="154">
        <f t="shared" si="50"/>
        <v>0</v>
      </c>
      <c r="U50" s="112">
        <f t="shared" si="40"/>
        <v>0</v>
      </c>
      <c r="V50" s="154">
        <f t="shared" si="50"/>
        <v>0</v>
      </c>
      <c r="W50" s="112">
        <f t="shared" si="41"/>
        <v>0</v>
      </c>
      <c r="X50" s="154">
        <f t="shared" si="50"/>
        <v>0</v>
      </c>
      <c r="Y50" s="112">
        <f t="shared" si="42"/>
        <v>0</v>
      </c>
      <c r="Z50" s="154">
        <f t="shared" si="50"/>
        <v>0</v>
      </c>
      <c r="AA50" s="112">
        <f t="shared" si="43"/>
        <v>0</v>
      </c>
      <c r="AB50" s="154">
        <f t="shared" si="50"/>
        <v>0</v>
      </c>
      <c r="AC50" s="112">
        <f t="shared" si="44"/>
        <v>0</v>
      </c>
      <c r="AD50" s="154">
        <f t="shared" si="50"/>
        <v>0</v>
      </c>
      <c r="AE50" s="112">
        <f t="shared" si="45"/>
        <v>0</v>
      </c>
      <c r="AF50" s="154">
        <f t="shared" si="50"/>
        <v>0</v>
      </c>
      <c r="AG50" s="112">
        <f t="shared" si="46"/>
        <v>0</v>
      </c>
      <c r="AH50" s="154">
        <f t="shared" si="50"/>
        <v>9</v>
      </c>
      <c r="AI50" s="119">
        <f t="shared" si="46"/>
        <v>4.2124182088797771E-3</v>
      </c>
      <c r="AJ50" s="144"/>
      <c r="AK50" s="33"/>
      <c r="AL50" s="143"/>
      <c r="AM50" s="167">
        <f t="shared" si="47"/>
        <v>0</v>
      </c>
      <c r="AN50" s="119">
        <f t="shared" si="48"/>
        <v>0</v>
      </c>
      <c r="AO50" s="144"/>
    </row>
    <row r="51" spans="1:41" s="2" customFormat="1" ht="12.75" customHeight="1" x14ac:dyDescent="0.2">
      <c r="A51" s="143"/>
      <c r="B51" s="66"/>
      <c r="C51" s="33" t="s">
        <v>31</v>
      </c>
      <c r="D51" s="154">
        <f t="shared" si="51"/>
        <v>0</v>
      </c>
      <c r="E51" s="112">
        <f t="shared" si="33"/>
        <v>0</v>
      </c>
      <c r="F51" s="154">
        <f t="shared" si="49"/>
        <v>0</v>
      </c>
      <c r="G51" s="112">
        <f t="shared" si="34"/>
        <v>0</v>
      </c>
      <c r="H51" s="154">
        <f t="shared" si="50"/>
        <v>31</v>
      </c>
      <c r="I51" s="112">
        <f t="shared" si="35"/>
        <v>9.9735219079669143E-3</v>
      </c>
      <c r="J51" s="154">
        <f t="shared" si="50"/>
        <v>1</v>
      </c>
      <c r="K51" s="112">
        <f t="shared" si="35"/>
        <v>3.8000562408323641E-4</v>
      </c>
      <c r="L51" s="154">
        <f t="shared" si="50"/>
        <v>1</v>
      </c>
      <c r="M51" s="112">
        <f t="shared" si="36"/>
        <v>3.647039515673152E-4</v>
      </c>
      <c r="N51" s="154">
        <f t="shared" si="50"/>
        <v>5</v>
      </c>
      <c r="O51" s="112">
        <f t="shared" si="37"/>
        <v>1.7955255503285812E-3</v>
      </c>
      <c r="P51" s="154">
        <f t="shared" si="50"/>
        <v>20</v>
      </c>
      <c r="Q51" s="112">
        <f t="shared" si="38"/>
        <v>7.5422175628078172E-3</v>
      </c>
      <c r="R51" s="154">
        <f t="shared" si="50"/>
        <v>8</v>
      </c>
      <c r="S51" s="112">
        <f t="shared" si="39"/>
        <v>2.8922004584137724E-3</v>
      </c>
      <c r="T51" s="154">
        <f t="shared" si="50"/>
        <v>3</v>
      </c>
      <c r="U51" s="112">
        <f t="shared" si="40"/>
        <v>1.0904055218135624E-3</v>
      </c>
      <c r="V51" s="154">
        <f t="shared" si="50"/>
        <v>0</v>
      </c>
      <c r="W51" s="112">
        <f t="shared" si="41"/>
        <v>0</v>
      </c>
      <c r="X51" s="154">
        <f t="shared" si="50"/>
        <v>0</v>
      </c>
      <c r="Y51" s="112">
        <f t="shared" si="42"/>
        <v>0</v>
      </c>
      <c r="Z51" s="154">
        <f t="shared" si="50"/>
        <v>0</v>
      </c>
      <c r="AA51" s="112">
        <f t="shared" si="43"/>
        <v>0</v>
      </c>
      <c r="AB51" s="154">
        <f t="shared" si="50"/>
        <v>0</v>
      </c>
      <c r="AC51" s="112">
        <f t="shared" si="44"/>
        <v>0</v>
      </c>
      <c r="AD51" s="154">
        <f t="shared" si="50"/>
        <v>0</v>
      </c>
      <c r="AE51" s="112">
        <f t="shared" si="45"/>
        <v>0</v>
      </c>
      <c r="AF51" s="154">
        <f t="shared" si="50"/>
        <v>0</v>
      </c>
      <c r="AG51" s="112">
        <f t="shared" si="46"/>
        <v>0</v>
      </c>
      <c r="AH51" s="154">
        <f t="shared" si="50"/>
        <v>0</v>
      </c>
      <c r="AI51" s="119">
        <f t="shared" si="46"/>
        <v>0</v>
      </c>
      <c r="AJ51" s="144"/>
      <c r="AK51" s="33"/>
      <c r="AL51" s="143"/>
      <c r="AM51" s="167">
        <f t="shared" si="47"/>
        <v>69</v>
      </c>
      <c r="AN51" s="119">
        <f t="shared" si="48"/>
        <v>1.8137594949652403E-3</v>
      </c>
      <c r="AO51" s="144"/>
    </row>
    <row r="52" spans="1:41" s="160" customFormat="1" ht="14.1" customHeight="1" x14ac:dyDescent="0.2">
      <c r="A52" s="155"/>
      <c r="B52" s="156"/>
      <c r="C52" s="153"/>
      <c r="D52" s="157">
        <f>SUM(D41:D51)</f>
        <v>418881</v>
      </c>
      <c r="E52" s="153"/>
      <c r="F52" s="157">
        <f>SUM(F41:F51)</f>
        <v>361466</v>
      </c>
      <c r="G52" s="153"/>
      <c r="H52" s="157">
        <f>SUM(H41:H51)</f>
        <v>310823</v>
      </c>
      <c r="I52" s="153"/>
      <c r="J52" s="157">
        <f>SUM(J41:J51)</f>
        <v>263154</v>
      </c>
      <c r="K52" s="153"/>
      <c r="L52" s="157">
        <f>SUM(L41:L51)</f>
        <v>274195</v>
      </c>
      <c r="M52" s="153"/>
      <c r="N52" s="157">
        <f>SUM(N41:N51)</f>
        <v>278470</v>
      </c>
      <c r="O52" s="153"/>
      <c r="P52" s="157">
        <f>SUM(P41:P51)</f>
        <v>265174</v>
      </c>
      <c r="Q52" s="153"/>
      <c r="R52" s="157">
        <f>SUM(R41:R51)</f>
        <v>276606</v>
      </c>
      <c r="S52" s="153"/>
      <c r="T52" s="157">
        <f>SUM(T41:T51)</f>
        <v>275127</v>
      </c>
      <c r="U52" s="153"/>
      <c r="V52" s="157">
        <f>SUM(V41:V51)</f>
        <v>203760</v>
      </c>
      <c r="W52" s="153"/>
      <c r="X52" s="157">
        <f>SUM(X41:X51)</f>
        <v>272754</v>
      </c>
      <c r="Y52" s="153"/>
      <c r="Z52" s="157">
        <f>SUM(Z41:Z51)</f>
        <v>191362</v>
      </c>
      <c r="AA52" s="153"/>
      <c r="AB52" s="157">
        <f>SUM(AB41:AB51)</f>
        <v>113435</v>
      </c>
      <c r="AC52" s="153"/>
      <c r="AD52" s="157">
        <f>SUM(AD41:AD51)</f>
        <v>126689</v>
      </c>
      <c r="AE52" s="153"/>
      <c r="AF52" s="157">
        <f>SUM(AF41:AF51)</f>
        <v>172357</v>
      </c>
      <c r="AG52" s="153"/>
      <c r="AH52" s="157">
        <f>SUM(AH41:AH51)</f>
        <v>213654</v>
      </c>
      <c r="AI52" s="158"/>
      <c r="AJ52" s="159"/>
      <c r="AK52" s="153"/>
      <c r="AL52" s="155"/>
      <c r="AM52" s="168">
        <f t="shared" si="47"/>
        <v>3804253</v>
      </c>
      <c r="AN52" s="158"/>
      <c r="AO52" s="159"/>
    </row>
    <row r="53" spans="1:41" s="2" customFormat="1" ht="5.0999999999999996" customHeight="1" x14ac:dyDescent="0.2">
      <c r="A53" s="143"/>
      <c r="B53" s="120"/>
      <c r="C53" s="113"/>
      <c r="D53" s="113"/>
      <c r="E53" s="113"/>
      <c r="F53" s="113"/>
      <c r="G53" s="113"/>
      <c r="H53" s="113"/>
      <c r="I53" s="113"/>
      <c r="J53" s="67"/>
      <c r="K53" s="121"/>
      <c r="L53" s="67"/>
      <c r="M53" s="121"/>
      <c r="N53" s="121"/>
      <c r="O53" s="121"/>
      <c r="P53" s="121"/>
      <c r="Q53" s="121"/>
      <c r="R53" s="67"/>
      <c r="S53" s="121"/>
      <c r="T53" s="67"/>
      <c r="U53" s="121"/>
      <c r="V53" s="67"/>
      <c r="W53" s="121"/>
      <c r="X53" s="67"/>
      <c r="Y53" s="121"/>
      <c r="Z53" s="67"/>
      <c r="AA53" s="121"/>
      <c r="AB53" s="67"/>
      <c r="AC53" s="121"/>
      <c r="AD53" s="121"/>
      <c r="AE53" s="121"/>
      <c r="AF53" s="121"/>
      <c r="AG53" s="121"/>
      <c r="AH53" s="121"/>
      <c r="AI53" s="122"/>
      <c r="AJ53" s="144"/>
      <c r="AK53" s="33"/>
      <c r="AL53" s="143"/>
      <c r="AM53" s="169"/>
      <c r="AN53" s="122"/>
      <c r="AO53" s="144"/>
    </row>
    <row r="54" spans="1:41" s="2" customFormat="1" ht="5.0999999999999996" customHeight="1" x14ac:dyDescent="0.2">
      <c r="A54" s="148"/>
      <c r="B54" s="149"/>
      <c r="C54" s="149"/>
      <c r="D54" s="149"/>
      <c r="E54" s="149"/>
      <c r="F54" s="149"/>
      <c r="G54" s="149"/>
      <c r="H54" s="149"/>
      <c r="I54" s="149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51"/>
      <c r="AK54" s="33"/>
      <c r="AL54" s="148"/>
      <c r="AM54" s="149"/>
      <c r="AN54" s="149"/>
      <c r="AO54" s="151"/>
    </row>
    <row r="55" spans="1:41" s="2" customFormat="1" ht="15" customHeight="1" x14ac:dyDescent="0.2">
      <c r="A55" s="87" t="s">
        <v>0</v>
      </c>
      <c r="B55" s="33"/>
      <c r="C55" s="33"/>
      <c r="D55" s="33"/>
      <c r="E55" s="33"/>
      <c r="F55" s="33"/>
      <c r="G55" s="33"/>
      <c r="H55" s="33"/>
      <c r="I55" s="3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s="2" customFormat="1" ht="9.9499999999999993" customHeight="1" x14ac:dyDescent="0.2">
      <c r="A56" s="49" t="s">
        <v>23</v>
      </c>
      <c r="AL56" s="33"/>
      <c r="AM56" s="33"/>
      <c r="AN56" s="33"/>
      <c r="AO56" s="33"/>
    </row>
    <row r="57" spans="1:41" s="2" customFormat="1" ht="11.25" x14ac:dyDescent="0.2">
      <c r="AL57" s="33"/>
      <c r="AM57" s="33"/>
      <c r="AN57" s="33"/>
      <c r="AO57" s="33"/>
    </row>
    <row r="58" spans="1:41" x14ac:dyDescent="0.2">
      <c r="D58" s="2"/>
    </row>
    <row r="73" spans="5:31" ht="95.25" customHeight="1" x14ac:dyDescent="0.2">
      <c r="I73" s="193"/>
      <c r="J73" s="193"/>
      <c r="N73" s="194" t="s">
        <v>47</v>
      </c>
      <c r="V73" s="193"/>
      <c r="W73" s="193"/>
      <c r="X73" s="194" t="s">
        <v>48</v>
      </c>
      <c r="Y73" s="193"/>
      <c r="Z73" s="193"/>
      <c r="AA73" s="193"/>
      <c r="AB73" s="193"/>
      <c r="AD73" s="193"/>
      <c r="AE73" s="194" t="s">
        <v>49</v>
      </c>
    </row>
    <row r="74" spans="5:31" ht="22.5" x14ac:dyDescent="0.2">
      <c r="E74" s="195" t="s">
        <v>41</v>
      </c>
      <c r="F74" s="195" t="s">
        <v>42</v>
      </c>
      <c r="G74" s="177" t="s">
        <v>30</v>
      </c>
      <c r="H74" s="1" t="s">
        <v>52</v>
      </c>
      <c r="I74" s="193" t="s">
        <v>50</v>
      </c>
      <c r="J74" s="193" t="s">
        <v>51</v>
      </c>
    </row>
    <row r="75" spans="5:31" x14ac:dyDescent="0.2">
      <c r="E75" s="3">
        <v>705</v>
      </c>
      <c r="F75" s="3">
        <v>77</v>
      </c>
      <c r="G75" s="3">
        <v>1444</v>
      </c>
      <c r="H75" s="3">
        <f>SUM(E75:G75)</f>
        <v>2226</v>
      </c>
      <c r="I75" s="193"/>
      <c r="J75" s="193"/>
    </row>
    <row r="76" spans="5:31" x14ac:dyDescent="0.2">
      <c r="E76" s="193"/>
      <c r="F76" s="193"/>
      <c r="G76" s="193"/>
      <c r="H76" s="193">
        <f>SUM(E76:G76)</f>
        <v>0</v>
      </c>
      <c r="I76" s="193"/>
      <c r="J76" s="193"/>
    </row>
    <row r="77" spans="5:31" x14ac:dyDescent="0.2">
      <c r="E77" s="193"/>
      <c r="F77" s="193"/>
      <c r="G77" s="193"/>
      <c r="H77" s="193"/>
      <c r="I77" s="193"/>
      <c r="J77" s="193"/>
    </row>
    <row r="78" spans="5:31" x14ac:dyDescent="0.2">
      <c r="E78" s="193"/>
      <c r="F78" s="193"/>
      <c r="G78" s="193"/>
      <c r="H78" s="193"/>
      <c r="I78" s="193"/>
      <c r="J78" s="193"/>
    </row>
    <row r="79" spans="5:31" x14ac:dyDescent="0.2">
      <c r="E79" s="193"/>
      <c r="F79" s="193"/>
      <c r="G79" s="193"/>
      <c r="H79" s="193"/>
      <c r="I79" s="193"/>
      <c r="J79" s="193"/>
    </row>
    <row r="80" spans="5:31" x14ac:dyDescent="0.2">
      <c r="E80" s="193"/>
      <c r="F80" s="193"/>
      <c r="G80" s="193"/>
      <c r="H80" s="193"/>
      <c r="I80" s="193"/>
      <c r="J80" s="193"/>
    </row>
    <row r="81" spans="5:27" x14ac:dyDescent="0.2">
      <c r="E81" s="193"/>
      <c r="F81" s="193"/>
      <c r="G81" s="193"/>
      <c r="H81" s="193"/>
      <c r="I81" s="193"/>
      <c r="J81" s="193"/>
    </row>
    <row r="82" spans="5:27" x14ac:dyDescent="0.2">
      <c r="E82" s="193"/>
      <c r="F82" s="193"/>
      <c r="G82" s="193"/>
      <c r="H82" s="193"/>
      <c r="I82" s="193"/>
      <c r="J82" s="193"/>
    </row>
    <row r="83" spans="5:27" x14ac:dyDescent="0.2">
      <c r="E83" s="193"/>
      <c r="F83" s="193"/>
      <c r="G83" s="193"/>
      <c r="H83" s="193"/>
      <c r="I83" s="193"/>
      <c r="J83" s="193"/>
    </row>
    <row r="84" spans="5:27" x14ac:dyDescent="0.2">
      <c r="E84" s="193"/>
      <c r="F84" s="193"/>
      <c r="G84" s="193"/>
      <c r="H84" s="193"/>
      <c r="I84" s="193"/>
      <c r="J84" s="193"/>
    </row>
    <row r="96" spans="5:27" ht="15" x14ac:dyDescent="0.2">
      <c r="K96" s="196" t="s">
        <v>53</v>
      </c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2"/>
      <c r="Z96" s="192"/>
      <c r="AA96" s="192"/>
    </row>
    <row r="97" spans="11:27" x14ac:dyDescent="0.2">
      <c r="K97" s="198" t="s">
        <v>54</v>
      </c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2"/>
      <c r="Z97" s="192"/>
      <c r="AA97" s="192"/>
    </row>
  </sheetData>
  <mergeCells count="9">
    <mergeCell ref="AM7:AN7"/>
    <mergeCell ref="AH7:AI7"/>
    <mergeCell ref="AF7:AG7"/>
    <mergeCell ref="B12:B19"/>
    <mergeCell ref="B25:B28"/>
    <mergeCell ref="B1:AE1"/>
    <mergeCell ref="B2:AE2"/>
    <mergeCell ref="B3:AE3"/>
    <mergeCell ref="AD7:AE7"/>
  </mergeCells>
  <phoneticPr fontId="18" type="noConversion"/>
  <hyperlinks>
    <hyperlink ref="K97" r:id="rId1" display="http://www.acap.pt/pt/home"/>
  </hyperlinks>
  <printOptions horizontalCentered="1" verticalCentered="1"/>
  <pageMargins left="0.55118110236220474" right="0.55118110236220474" top="0.98425196850393704" bottom="0.78740157480314965" header="0" footer="0"/>
  <pageSetup paperSize="9" scale="82" orientation="landscape" r:id="rId2"/>
  <headerFooter alignWithMargins="0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totais por tipo de veículo</vt:lpstr>
      <vt:lpstr>combustiveis 2000_2015</vt:lpstr>
      <vt:lpstr>'combustiveis 2000_2015'!Área_de_Impressão</vt:lpstr>
      <vt:lpstr>'totais por tipo de veículo'!Área_de_Impressão</vt:lpstr>
    </vt:vector>
  </TitlesOfParts>
  <Company>ACAP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"Nuno Ramos" &lt;nunoramos1991@outlook.com&gt;</dc:creator>
  <cp:lastModifiedBy>Nuno</cp:lastModifiedBy>
  <cp:lastPrinted>2016-01-18T14:29:57Z</cp:lastPrinted>
  <dcterms:created xsi:type="dcterms:W3CDTF">1998-02-16T17:06:51Z</dcterms:created>
  <dcterms:modified xsi:type="dcterms:W3CDTF">2016-06-22T23:58:15Z</dcterms:modified>
</cp:coreProperties>
</file>